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09\Desktop\"/>
    </mc:Choice>
  </mc:AlternateContent>
  <bookViews>
    <workbookView showHorizontalScroll="0" showVerticalScroll="0" xWindow="0" yWindow="0" windowWidth="28800" windowHeight="11370" activeTab="1"/>
  </bookViews>
  <sheets>
    <sheet name="記入例" sheetId="16" r:id="rId1"/>
    <sheet name="志願者一覧" sheetId="18" r:id="rId2"/>
    <sheet name="志願者一覧 (1ページ目)" sheetId="21" state="hidden" r:id="rId3"/>
    <sheet name="志願者一覧 (2ページ目)" sheetId="22" state="hidden" r:id="rId4"/>
    <sheet name="志願者一覧 (3ページ目)" sheetId="23" state="hidden" r:id="rId5"/>
    <sheet name="計算用" sheetId="17" state="hidden" r:id="rId6"/>
    <sheet name="ソート" sheetId="20" state="hidden" r:id="rId7"/>
  </sheets>
  <definedNames>
    <definedName name="_xlnm._FilterDatabase" localSheetId="6" hidden="1">ソート!$A$2:$H$17</definedName>
    <definedName name="_xlnm.Print_Area" localSheetId="0">記入例!$A$1:$S$45</definedName>
    <definedName name="_xlnm.Print_Area" localSheetId="1">志願者一覧!$A$1:$R$63</definedName>
    <definedName name="_xlnm.Print_Area" localSheetId="2">'志願者一覧 (1ページ目)'!$A$1:$N$31</definedName>
    <definedName name="_xlnm.Print_Area" localSheetId="3">'志願者一覧 (2ページ目)'!$A$1:$N$31</definedName>
    <definedName name="_xlnm.Print_Area" localSheetId="4">'志願者一覧 (3ページ目)'!$A$1:$N$31</definedName>
  </definedNames>
  <calcPr calcId="152511"/>
</workbook>
</file>

<file path=xl/calcChain.xml><?xml version="1.0" encoding="utf-8"?>
<calcChain xmlns="http://schemas.openxmlformats.org/spreadsheetml/2006/main">
  <c r="K45" i="18" l="1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27" i="18"/>
  <c r="K30" i="18"/>
  <c r="K29" i="18"/>
  <c r="K28" i="18"/>
  <c r="I9" i="16" l="1"/>
  <c r="I11" i="18"/>
  <c r="I10" i="21"/>
  <c r="M11" i="23"/>
  <c r="M11" i="22"/>
  <c r="M11" i="21"/>
  <c r="B43" i="17"/>
  <c r="C43" i="17"/>
  <c r="D43" i="17"/>
  <c r="E43" i="17"/>
  <c r="O43" i="17" s="1"/>
  <c r="F43" i="17"/>
  <c r="G43" i="17"/>
  <c r="H43" i="17"/>
  <c r="I43" i="17"/>
  <c r="M43" i="17" s="1"/>
  <c r="J43" i="17"/>
  <c r="L43" i="17"/>
  <c r="B44" i="17"/>
  <c r="C44" i="17"/>
  <c r="D44" i="17"/>
  <c r="E44" i="17"/>
  <c r="O44" i="17" s="1"/>
  <c r="F44" i="17"/>
  <c r="G44" i="17"/>
  <c r="H44" i="17"/>
  <c r="K44" i="17" s="1"/>
  <c r="I44" i="17"/>
  <c r="M44" i="17" s="1"/>
  <c r="J44" i="17"/>
  <c r="L44" i="17"/>
  <c r="N44" i="17"/>
  <c r="B45" i="17"/>
  <c r="C45" i="17"/>
  <c r="D45" i="17"/>
  <c r="E45" i="17"/>
  <c r="O45" i="17" s="1"/>
  <c r="F45" i="17"/>
  <c r="G45" i="17"/>
  <c r="H45" i="17"/>
  <c r="K45" i="17" s="1"/>
  <c r="I45" i="17"/>
  <c r="M45" i="17" s="1"/>
  <c r="J45" i="17"/>
  <c r="L45" i="17"/>
  <c r="N45" i="17"/>
  <c r="B46" i="17"/>
  <c r="C46" i="17"/>
  <c r="D46" i="17"/>
  <c r="E46" i="17"/>
  <c r="O46" i="17" s="1"/>
  <c r="F46" i="17"/>
  <c r="G46" i="17"/>
  <c r="H46" i="17"/>
  <c r="K46" i="17" s="1"/>
  <c r="I46" i="17"/>
  <c r="M46" i="17" s="1"/>
  <c r="J46" i="17"/>
  <c r="L46" i="17"/>
  <c r="N46" i="17"/>
  <c r="B47" i="17"/>
  <c r="C47" i="17"/>
  <c r="D47" i="17"/>
  <c r="E47" i="17"/>
  <c r="O47" i="17" s="1"/>
  <c r="F47" i="17"/>
  <c r="G47" i="17"/>
  <c r="H47" i="17"/>
  <c r="K47" i="17" s="1"/>
  <c r="I47" i="17"/>
  <c r="M47" i="17" s="1"/>
  <c r="J47" i="17"/>
  <c r="L47" i="17"/>
  <c r="N47" i="17"/>
  <c r="B33" i="17"/>
  <c r="C33" i="17"/>
  <c r="D33" i="17"/>
  <c r="Q33" i="17" s="1"/>
  <c r="E33" i="17"/>
  <c r="O33" i="17" s="1"/>
  <c r="F33" i="17"/>
  <c r="G33" i="17"/>
  <c r="H33" i="17"/>
  <c r="K33" i="17" s="1"/>
  <c r="I33" i="17"/>
  <c r="M33" i="17" s="1"/>
  <c r="J33" i="17"/>
  <c r="N33" i="17" s="1"/>
  <c r="L33" i="17"/>
  <c r="B34" i="17"/>
  <c r="C34" i="17"/>
  <c r="D34" i="17"/>
  <c r="E34" i="17"/>
  <c r="O34" i="17" s="1"/>
  <c r="F34" i="17"/>
  <c r="G34" i="17"/>
  <c r="H34" i="17"/>
  <c r="K34" i="17" s="1"/>
  <c r="I34" i="17"/>
  <c r="M34" i="17" s="1"/>
  <c r="J34" i="17"/>
  <c r="N34" i="17" s="1"/>
  <c r="L34" i="17"/>
  <c r="B35" i="17"/>
  <c r="C35" i="17"/>
  <c r="D35" i="17"/>
  <c r="Q35" i="17" s="1"/>
  <c r="E35" i="17"/>
  <c r="F35" i="17"/>
  <c r="G35" i="17"/>
  <c r="H35" i="17"/>
  <c r="K35" i="17" s="1"/>
  <c r="I35" i="17"/>
  <c r="M35" i="17" s="1"/>
  <c r="J35" i="17"/>
  <c r="L35" i="17"/>
  <c r="O35" i="17"/>
  <c r="B36" i="17"/>
  <c r="C36" i="17"/>
  <c r="D36" i="17"/>
  <c r="E36" i="17"/>
  <c r="O36" i="17" s="1"/>
  <c r="F36" i="17"/>
  <c r="G36" i="17"/>
  <c r="H36" i="17"/>
  <c r="K36" i="17" s="1"/>
  <c r="I36" i="17"/>
  <c r="M36" i="17" s="1"/>
  <c r="J36" i="17"/>
  <c r="L36" i="17"/>
  <c r="B37" i="17"/>
  <c r="C37" i="17"/>
  <c r="D37" i="17"/>
  <c r="E37" i="17"/>
  <c r="F37" i="17"/>
  <c r="G37" i="17"/>
  <c r="H37" i="17"/>
  <c r="K37" i="17" s="1"/>
  <c r="I37" i="17"/>
  <c r="M37" i="17" s="1"/>
  <c r="J37" i="17"/>
  <c r="N37" i="17" s="1"/>
  <c r="L37" i="17"/>
  <c r="O37" i="17"/>
  <c r="B38" i="17"/>
  <c r="C38" i="17"/>
  <c r="D38" i="17"/>
  <c r="E38" i="17"/>
  <c r="O38" i="17" s="1"/>
  <c r="F38" i="17"/>
  <c r="G38" i="17"/>
  <c r="H38" i="17"/>
  <c r="K38" i="17" s="1"/>
  <c r="I38" i="17"/>
  <c r="M38" i="17" s="1"/>
  <c r="J38" i="17"/>
  <c r="L38" i="17"/>
  <c r="B39" i="17"/>
  <c r="C39" i="17"/>
  <c r="D39" i="17"/>
  <c r="Q39" i="17" s="1"/>
  <c r="E39" i="17"/>
  <c r="F39" i="17"/>
  <c r="G39" i="17"/>
  <c r="H39" i="17"/>
  <c r="K39" i="17" s="1"/>
  <c r="I39" i="17"/>
  <c r="M39" i="17" s="1"/>
  <c r="J39" i="17"/>
  <c r="L39" i="17"/>
  <c r="N39" i="17"/>
  <c r="O39" i="17"/>
  <c r="B40" i="17"/>
  <c r="C40" i="17"/>
  <c r="D40" i="17"/>
  <c r="E40" i="17"/>
  <c r="O40" i="17" s="1"/>
  <c r="F40" i="17"/>
  <c r="G40" i="17"/>
  <c r="H40" i="17"/>
  <c r="K40" i="17" s="1"/>
  <c r="I40" i="17"/>
  <c r="M40" i="17" s="1"/>
  <c r="J40" i="17"/>
  <c r="L40" i="17"/>
  <c r="N40" i="17"/>
  <c r="B41" i="17"/>
  <c r="C41" i="17"/>
  <c r="D41" i="17"/>
  <c r="E41" i="17"/>
  <c r="O41" i="17" s="1"/>
  <c r="F41" i="17"/>
  <c r="G41" i="17"/>
  <c r="H41" i="17"/>
  <c r="K41" i="17" s="1"/>
  <c r="I41" i="17"/>
  <c r="M41" i="17" s="1"/>
  <c r="J41" i="17"/>
  <c r="L41" i="17"/>
  <c r="B42" i="17"/>
  <c r="C42" i="17"/>
  <c r="D42" i="17"/>
  <c r="Q42" i="17" s="1"/>
  <c r="E42" i="17"/>
  <c r="O42" i="17" s="1"/>
  <c r="F42" i="17"/>
  <c r="G42" i="17"/>
  <c r="H42" i="17"/>
  <c r="K42" i="17" s="1"/>
  <c r="I42" i="17"/>
  <c r="M42" i="17" s="1"/>
  <c r="J42" i="17"/>
  <c r="L42" i="17"/>
  <c r="N42" i="17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H5" i="23"/>
  <c r="A5" i="23"/>
  <c r="M1" i="23"/>
  <c r="K1" i="23"/>
  <c r="P35" i="17" l="1"/>
  <c r="P41" i="17"/>
  <c r="Q41" i="17"/>
  <c r="P37" i="17"/>
  <c r="Q37" i="17"/>
  <c r="P33" i="17"/>
  <c r="K43" i="17"/>
  <c r="P39" i="17"/>
  <c r="P43" i="17"/>
  <c r="N41" i="17"/>
  <c r="N35" i="17"/>
  <c r="P36" i="17"/>
  <c r="N36" i="17"/>
  <c r="Q36" i="17"/>
  <c r="P34" i="17"/>
  <c r="Q34" i="17"/>
  <c r="P45" i="17"/>
  <c r="P38" i="17"/>
  <c r="N38" i="17"/>
  <c r="Q38" i="17"/>
  <c r="N43" i="17"/>
  <c r="P46" i="17"/>
  <c r="P47" i="17"/>
  <c r="P44" i="17"/>
  <c r="P42" i="17"/>
  <c r="P40" i="17"/>
  <c r="Q47" i="17"/>
  <c r="Q46" i="17"/>
  <c r="Q45" i="17"/>
  <c r="Q40" i="17"/>
  <c r="Q44" i="17"/>
  <c r="Q43" i="17"/>
  <c r="F9" i="17"/>
  <c r="K21" i="18" l="1"/>
  <c r="K22" i="18"/>
  <c r="K23" i="18"/>
  <c r="K24" i="18"/>
  <c r="K25" i="18"/>
  <c r="K26" i="18"/>
  <c r="B31" i="17"/>
  <c r="C31" i="17"/>
  <c r="D31" i="17"/>
  <c r="Q31" i="17" s="1"/>
  <c r="E31" i="17"/>
  <c r="F31" i="17"/>
  <c r="G31" i="17"/>
  <c r="H31" i="17"/>
  <c r="K31" i="17" s="1"/>
  <c r="I31" i="17"/>
  <c r="J31" i="17"/>
  <c r="N31" i="17" s="1"/>
  <c r="B32" i="17"/>
  <c r="C32" i="17"/>
  <c r="D32" i="17"/>
  <c r="Q32" i="17" s="1"/>
  <c r="E32" i="17"/>
  <c r="L32" i="17" s="1"/>
  <c r="F32" i="17"/>
  <c r="G32" i="17"/>
  <c r="H32" i="17"/>
  <c r="K32" i="17" s="1"/>
  <c r="I32" i="17"/>
  <c r="M32" i="17" s="1"/>
  <c r="J32" i="17"/>
  <c r="N32" i="17" l="1"/>
  <c r="P31" i="17"/>
  <c r="M31" i="17"/>
  <c r="O31" i="17"/>
  <c r="L31" i="17"/>
  <c r="P32" i="17"/>
  <c r="O32" i="17"/>
  <c r="K20" i="18"/>
  <c r="K19" i="18"/>
  <c r="K18" i="18"/>
  <c r="K17" i="18"/>
  <c r="K16" i="18"/>
  <c r="K15" i="18"/>
  <c r="K42" i="16" l="1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14" i="21"/>
  <c r="K9" i="16" l="1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0" i="21" s="1"/>
  <c r="F30" i="17" l="1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8" i="17"/>
  <c r="F7" i="17"/>
  <c r="F6" i="17"/>
  <c r="F5" i="17"/>
  <c r="F4" i="17"/>
  <c r="F3" i="17"/>
  <c r="K1" i="22" l="1"/>
  <c r="M1" i="22"/>
  <c r="M1" i="21"/>
  <c r="K1" i="21"/>
  <c r="A5" i="21"/>
  <c r="A5" i="22"/>
  <c r="H5" i="22"/>
  <c r="H5" i="21"/>
  <c r="O11" i="21" l="1"/>
  <c r="B18" i="17"/>
  <c r="C18" i="17"/>
  <c r="D18" i="17"/>
  <c r="E18" i="17"/>
  <c r="L18" i="17" s="1"/>
  <c r="G18" i="17"/>
  <c r="H18" i="17"/>
  <c r="I18" i="17"/>
  <c r="M18" i="17" s="1"/>
  <c r="J18" i="17"/>
  <c r="N18" i="17" s="1"/>
  <c r="B19" i="17"/>
  <c r="C19" i="17"/>
  <c r="D19" i="17"/>
  <c r="E19" i="17"/>
  <c r="L19" i="17" s="1"/>
  <c r="G19" i="17"/>
  <c r="H19" i="17"/>
  <c r="I19" i="17"/>
  <c r="M19" i="17" s="1"/>
  <c r="J19" i="17"/>
  <c r="N19" i="17" s="1"/>
  <c r="B20" i="17"/>
  <c r="C20" i="17"/>
  <c r="D20" i="17"/>
  <c r="E20" i="17"/>
  <c r="L20" i="17" s="1"/>
  <c r="G20" i="17"/>
  <c r="H20" i="17"/>
  <c r="I20" i="17"/>
  <c r="M20" i="17" s="1"/>
  <c r="J20" i="17"/>
  <c r="N20" i="17" s="1"/>
  <c r="B21" i="17"/>
  <c r="C21" i="17"/>
  <c r="D21" i="17"/>
  <c r="E21" i="17"/>
  <c r="L21" i="17" s="1"/>
  <c r="G21" i="17"/>
  <c r="H21" i="17"/>
  <c r="I21" i="17"/>
  <c r="M21" i="17" s="1"/>
  <c r="J21" i="17"/>
  <c r="N21" i="17" s="1"/>
  <c r="B22" i="17"/>
  <c r="C22" i="17"/>
  <c r="D22" i="17"/>
  <c r="E22" i="17"/>
  <c r="L22" i="17" s="1"/>
  <c r="G22" i="17"/>
  <c r="H22" i="17"/>
  <c r="I22" i="17"/>
  <c r="M22" i="17" s="1"/>
  <c r="J22" i="17"/>
  <c r="N22" i="17" s="1"/>
  <c r="B23" i="17"/>
  <c r="C23" i="17"/>
  <c r="D23" i="17"/>
  <c r="E23" i="17"/>
  <c r="L23" i="17" s="1"/>
  <c r="G23" i="17"/>
  <c r="H23" i="17"/>
  <c r="I23" i="17"/>
  <c r="M23" i="17" s="1"/>
  <c r="J23" i="17"/>
  <c r="N23" i="17" s="1"/>
  <c r="B24" i="17"/>
  <c r="C24" i="17"/>
  <c r="D24" i="17"/>
  <c r="E24" i="17"/>
  <c r="L24" i="17" s="1"/>
  <c r="G24" i="17"/>
  <c r="H24" i="17"/>
  <c r="I24" i="17"/>
  <c r="M24" i="17" s="1"/>
  <c r="J24" i="17"/>
  <c r="N24" i="17" s="1"/>
  <c r="B25" i="17"/>
  <c r="C25" i="17"/>
  <c r="D25" i="17"/>
  <c r="E25" i="17"/>
  <c r="L25" i="17" s="1"/>
  <c r="G25" i="17"/>
  <c r="H25" i="17"/>
  <c r="I25" i="17"/>
  <c r="M25" i="17" s="1"/>
  <c r="J25" i="17"/>
  <c r="N25" i="17" s="1"/>
  <c r="B26" i="17"/>
  <c r="C26" i="17"/>
  <c r="D26" i="17"/>
  <c r="E26" i="17"/>
  <c r="L26" i="17" s="1"/>
  <c r="G26" i="17"/>
  <c r="H26" i="17"/>
  <c r="I26" i="17"/>
  <c r="M26" i="17" s="1"/>
  <c r="J26" i="17"/>
  <c r="N26" i="17" s="1"/>
  <c r="B27" i="17"/>
  <c r="C27" i="17"/>
  <c r="D27" i="17"/>
  <c r="E27" i="17"/>
  <c r="L27" i="17" s="1"/>
  <c r="G27" i="17"/>
  <c r="H27" i="17"/>
  <c r="I27" i="17"/>
  <c r="M27" i="17" s="1"/>
  <c r="J27" i="17"/>
  <c r="N27" i="17" s="1"/>
  <c r="B28" i="17"/>
  <c r="C28" i="17"/>
  <c r="D28" i="17"/>
  <c r="E28" i="17"/>
  <c r="L28" i="17" s="1"/>
  <c r="G28" i="17"/>
  <c r="H28" i="17"/>
  <c r="I28" i="17"/>
  <c r="M28" i="17" s="1"/>
  <c r="J28" i="17"/>
  <c r="N28" i="17" s="1"/>
  <c r="B29" i="17"/>
  <c r="C29" i="17"/>
  <c r="D29" i="17"/>
  <c r="E29" i="17"/>
  <c r="L29" i="17" s="1"/>
  <c r="G29" i="17"/>
  <c r="H29" i="17"/>
  <c r="I29" i="17"/>
  <c r="M29" i="17" s="1"/>
  <c r="J29" i="17"/>
  <c r="N29" i="17" s="1"/>
  <c r="B30" i="17"/>
  <c r="C30" i="17"/>
  <c r="D30" i="17"/>
  <c r="E30" i="17"/>
  <c r="L30" i="17" s="1"/>
  <c r="G30" i="17"/>
  <c r="H30" i="17"/>
  <c r="I30" i="17"/>
  <c r="M30" i="17" s="1"/>
  <c r="J30" i="17"/>
  <c r="N30" i="17" s="1"/>
  <c r="Q25" i="17" l="1"/>
  <c r="Q24" i="17"/>
  <c r="Q23" i="17"/>
  <c r="Q22" i="17"/>
  <c r="Q21" i="17"/>
  <c r="Q20" i="17"/>
  <c r="Q30" i="17"/>
  <c r="Q29" i="17"/>
  <c r="Q28" i="17"/>
  <c r="Q27" i="17"/>
  <c r="Q26" i="17"/>
  <c r="Q19" i="17"/>
  <c r="Q18" i="17"/>
  <c r="P30" i="17"/>
  <c r="P29" i="17"/>
  <c r="P28" i="17"/>
  <c r="P27" i="17"/>
  <c r="P26" i="17"/>
  <c r="P25" i="17"/>
  <c r="P24" i="17"/>
  <c r="P23" i="17"/>
  <c r="P22" i="17"/>
  <c r="P21" i="17"/>
  <c r="P20" i="17"/>
  <c r="P19" i="17"/>
  <c r="P18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1" i="18" l="1"/>
  <c r="C4" i="17" l="1"/>
  <c r="D4" i="17"/>
  <c r="E4" i="17"/>
  <c r="L4" i="17" s="1"/>
  <c r="G4" i="17"/>
  <c r="H4" i="17"/>
  <c r="I4" i="17"/>
  <c r="M4" i="17" s="1"/>
  <c r="J4" i="17"/>
  <c r="N4" i="17" s="1"/>
  <c r="C5" i="17"/>
  <c r="D5" i="17"/>
  <c r="E5" i="17"/>
  <c r="L5" i="17" s="1"/>
  <c r="G5" i="17"/>
  <c r="H5" i="17"/>
  <c r="I5" i="17"/>
  <c r="J5" i="17"/>
  <c r="N5" i="17" s="1"/>
  <c r="C6" i="17"/>
  <c r="D6" i="17"/>
  <c r="Q6" i="17" s="1"/>
  <c r="E6" i="17"/>
  <c r="L6" i="17" s="1"/>
  <c r="G6" i="17"/>
  <c r="H6" i="17"/>
  <c r="I6" i="17"/>
  <c r="M6" i="17" s="1"/>
  <c r="J6" i="17"/>
  <c r="N6" i="17" s="1"/>
  <c r="C7" i="17"/>
  <c r="D7" i="17"/>
  <c r="E7" i="17"/>
  <c r="L7" i="17" s="1"/>
  <c r="G7" i="17"/>
  <c r="H7" i="17"/>
  <c r="I7" i="17"/>
  <c r="M7" i="17" s="1"/>
  <c r="J7" i="17"/>
  <c r="N7" i="17" s="1"/>
  <c r="C8" i="17"/>
  <c r="D8" i="17"/>
  <c r="E8" i="17"/>
  <c r="G8" i="17"/>
  <c r="H8" i="17"/>
  <c r="I8" i="17"/>
  <c r="M8" i="17" s="1"/>
  <c r="J8" i="17"/>
  <c r="N8" i="17" s="1"/>
  <c r="C9" i="17"/>
  <c r="D9" i="17"/>
  <c r="Q9" i="17" s="1"/>
  <c r="E9" i="17"/>
  <c r="L9" i="17" s="1"/>
  <c r="G9" i="17"/>
  <c r="H9" i="17"/>
  <c r="I9" i="17"/>
  <c r="M9" i="17" s="1"/>
  <c r="J9" i="17"/>
  <c r="N9" i="17" s="1"/>
  <c r="C10" i="17"/>
  <c r="D10" i="17"/>
  <c r="Q10" i="17" s="1"/>
  <c r="E10" i="17"/>
  <c r="L10" i="17" s="1"/>
  <c r="G10" i="17"/>
  <c r="H10" i="17"/>
  <c r="I10" i="17"/>
  <c r="M10" i="17" s="1"/>
  <c r="J10" i="17"/>
  <c r="N10" i="17" s="1"/>
  <c r="C11" i="17"/>
  <c r="D11" i="17"/>
  <c r="Q11" i="17" s="1"/>
  <c r="E11" i="17"/>
  <c r="L11" i="17" s="1"/>
  <c r="G11" i="17"/>
  <c r="H11" i="17"/>
  <c r="I11" i="17"/>
  <c r="M11" i="17" s="1"/>
  <c r="J11" i="17"/>
  <c r="N11" i="17" s="1"/>
  <c r="C12" i="17"/>
  <c r="D12" i="17"/>
  <c r="E12" i="17"/>
  <c r="L12" i="17" s="1"/>
  <c r="G12" i="17"/>
  <c r="H12" i="17"/>
  <c r="I12" i="17"/>
  <c r="M12" i="17" s="1"/>
  <c r="J12" i="17"/>
  <c r="N12" i="17" s="1"/>
  <c r="C13" i="17"/>
  <c r="D13" i="17"/>
  <c r="Q13" i="17" s="1"/>
  <c r="E13" i="17"/>
  <c r="L13" i="17" s="1"/>
  <c r="G13" i="17"/>
  <c r="H13" i="17"/>
  <c r="I13" i="17"/>
  <c r="M13" i="17" s="1"/>
  <c r="J13" i="17"/>
  <c r="N13" i="17" s="1"/>
  <c r="C14" i="17"/>
  <c r="D14" i="17"/>
  <c r="E14" i="17"/>
  <c r="L14" i="17" s="1"/>
  <c r="G14" i="17"/>
  <c r="H14" i="17"/>
  <c r="I14" i="17"/>
  <c r="M14" i="17" s="1"/>
  <c r="J14" i="17"/>
  <c r="N14" i="17" s="1"/>
  <c r="C15" i="17"/>
  <c r="D15" i="17"/>
  <c r="Q15" i="17" s="1"/>
  <c r="E15" i="17"/>
  <c r="L15" i="17" s="1"/>
  <c r="G15" i="17"/>
  <c r="H15" i="17"/>
  <c r="I15" i="17"/>
  <c r="M15" i="17" s="1"/>
  <c r="J15" i="17"/>
  <c r="N15" i="17" s="1"/>
  <c r="C16" i="17"/>
  <c r="D16" i="17"/>
  <c r="E16" i="17"/>
  <c r="L16" i="17" s="1"/>
  <c r="G16" i="17"/>
  <c r="H16" i="17"/>
  <c r="I16" i="17"/>
  <c r="M16" i="17" s="1"/>
  <c r="J16" i="17"/>
  <c r="N16" i="17" s="1"/>
  <c r="C17" i="17"/>
  <c r="D17" i="17"/>
  <c r="Q17" i="17" s="1"/>
  <c r="E17" i="17"/>
  <c r="L17" i="17" s="1"/>
  <c r="G17" i="17"/>
  <c r="H17" i="17"/>
  <c r="I17" i="17"/>
  <c r="M17" i="17" s="1"/>
  <c r="J17" i="17"/>
  <c r="N17" i="17" s="1"/>
  <c r="J3" i="17"/>
  <c r="N3" i="17" s="1"/>
  <c r="I3" i="17"/>
  <c r="M3" i="17" s="1"/>
  <c r="H3" i="17"/>
  <c r="G3" i="17"/>
  <c r="E3" i="17"/>
  <c r="D3" i="17"/>
  <c r="C3" i="17"/>
  <c r="B4" i="17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3" i="17"/>
  <c r="Q16" i="17" l="1"/>
  <c r="Q12" i="17"/>
  <c r="Q8" i="17"/>
  <c r="D11" i="18"/>
  <c r="L8" i="17"/>
  <c r="O8" i="17"/>
  <c r="P5" i="17"/>
  <c r="M5" i="17"/>
  <c r="L3" i="17"/>
  <c r="Q3" i="17"/>
  <c r="Q4" i="17"/>
  <c r="P4" i="17"/>
  <c r="O4" i="17"/>
  <c r="P3" i="17"/>
  <c r="Q14" i="17"/>
  <c r="Q5" i="17"/>
  <c r="Q7" i="17"/>
  <c r="O17" i="17"/>
  <c r="P16" i="17"/>
  <c r="O15" i="17"/>
  <c r="P14" i="17"/>
  <c r="O13" i="17"/>
  <c r="P12" i="17"/>
  <c r="O11" i="17"/>
  <c r="P10" i="17"/>
  <c r="O9" i="17"/>
  <c r="P8" i="17"/>
  <c r="P17" i="17"/>
  <c r="O16" i="17"/>
  <c r="P15" i="17"/>
  <c r="O14" i="17"/>
  <c r="P13" i="17"/>
  <c r="O12" i="17"/>
  <c r="P11" i="17"/>
  <c r="O10" i="17"/>
  <c r="P9" i="17"/>
  <c r="O7" i="17"/>
  <c r="P7" i="17"/>
  <c r="P6" i="17"/>
  <c r="O6" i="17"/>
  <c r="O5" i="17"/>
  <c r="O3" i="17"/>
  <c r="K4" i="17"/>
  <c r="K8" i="17"/>
  <c r="K6" i="17"/>
  <c r="K9" i="17"/>
  <c r="K17" i="17"/>
  <c r="K15" i="17"/>
  <c r="K13" i="17"/>
  <c r="K11" i="17"/>
  <c r="K16" i="17"/>
  <c r="K14" i="17"/>
  <c r="K12" i="17"/>
  <c r="K10" i="17"/>
  <c r="K7" i="17"/>
  <c r="K5" i="17"/>
  <c r="K3" i="17"/>
  <c r="D10" i="16"/>
  <c r="D12" i="18" l="1"/>
  <c r="D10" i="18"/>
  <c r="D9" i="18"/>
  <c r="D8" i="18"/>
  <c r="D7" i="18"/>
  <c r="D9" i="16"/>
  <c r="D8" i="16"/>
  <c r="D7" i="16"/>
</calcChain>
</file>

<file path=xl/sharedStrings.xml><?xml version="1.0" encoding="utf-8"?>
<sst xmlns="http://schemas.openxmlformats.org/spreadsheetml/2006/main" count="626" uniqueCount="107">
  <si>
    <t>岡山理科大学附属高等学校</t>
    <rPh sb="0" eb="2">
      <t>オカヤマ</t>
    </rPh>
    <rPh sb="2" eb="4">
      <t>リカ</t>
    </rPh>
    <rPh sb="4" eb="6">
      <t>ダイガク</t>
    </rPh>
    <rPh sb="6" eb="8">
      <t>フゾク</t>
    </rPh>
    <rPh sb="8" eb="10">
      <t>コウトウ</t>
    </rPh>
    <rPh sb="10" eb="12">
      <t>ガッコウ</t>
    </rPh>
    <phoneticPr fontId="1"/>
  </si>
  <si>
    <t>志願者氏名</t>
    <rPh sb="0" eb="3">
      <t>シガンシャ</t>
    </rPh>
    <rPh sb="3" eb="5">
      <t>シメイ</t>
    </rPh>
    <phoneticPr fontId="1"/>
  </si>
  <si>
    <t>枚中</t>
    <rPh sb="0" eb="1">
      <t>マイ</t>
    </rPh>
    <rPh sb="1" eb="2">
      <t>チュウ</t>
    </rPh>
    <phoneticPr fontId="1"/>
  </si>
  <si>
    <t>入試会場</t>
    <rPh sb="0" eb="2">
      <t>ニュウシ</t>
    </rPh>
    <rPh sb="2" eb="4">
      <t>カイジョウ</t>
    </rPh>
    <phoneticPr fontId="1"/>
  </si>
  <si>
    <t>志願者全員をご記入下さい。</t>
    <rPh sb="0" eb="3">
      <t>シガンシャ</t>
    </rPh>
    <rPh sb="3" eb="5">
      <t>ゼンイン</t>
    </rPh>
    <rPh sb="7" eb="9">
      <t>キニュウ</t>
    </rPh>
    <rPh sb="9" eb="10">
      <t>クダ</t>
    </rPh>
    <phoneticPr fontId="1"/>
  </si>
  <si>
    <t>会場リスト</t>
    <rPh sb="0" eb="2">
      <t>カイジョウ</t>
    </rPh>
    <phoneticPr fontId="1"/>
  </si>
  <si>
    <t>専願</t>
    <rPh sb="0" eb="1">
      <t>セン</t>
    </rPh>
    <rPh sb="1" eb="2">
      <t>ガン</t>
    </rPh>
    <phoneticPr fontId="1"/>
  </si>
  <si>
    <t>中学校</t>
    <rPh sb="0" eb="3">
      <t>チュウガッコウ</t>
    </rPh>
    <phoneticPr fontId="1"/>
  </si>
  <si>
    <t>通</t>
    <rPh sb="0" eb="1">
      <t>ツウ</t>
    </rPh>
    <phoneticPr fontId="1"/>
  </si>
  <si>
    <t>円</t>
    <rPh sb="0" eb="1">
      <t>エン</t>
    </rPh>
    <phoneticPr fontId="1"/>
  </si>
  <si>
    <t>※</t>
    <phoneticPr fontId="1"/>
  </si>
  <si>
    <t>専願リスト</t>
    <rPh sb="0" eb="1">
      <t>セン</t>
    </rPh>
    <rPh sb="1" eb="2">
      <t>ガン</t>
    </rPh>
    <phoneticPr fontId="1"/>
  </si>
  <si>
    <t>岡山　Ａ郎</t>
    <rPh sb="0" eb="2">
      <t>オカヤマ</t>
    </rPh>
    <rPh sb="4" eb="5">
      <t>ロウ</t>
    </rPh>
    <phoneticPr fontId="1"/>
  </si>
  <si>
    <t>岡山　Ｂ郎</t>
    <rPh sb="0" eb="2">
      <t>オカヤマ</t>
    </rPh>
    <rPh sb="4" eb="5">
      <t>ロウ</t>
    </rPh>
    <phoneticPr fontId="1"/>
  </si>
  <si>
    <t>岡山　Ｄ郎</t>
    <rPh sb="0" eb="2">
      <t>オカヤマ</t>
    </rPh>
    <rPh sb="4" eb="5">
      <t>ロウ</t>
    </rPh>
    <phoneticPr fontId="1"/>
  </si>
  <si>
    <t>岡山　Ｅ郎</t>
    <rPh sb="0" eb="2">
      <t>オカヤマ</t>
    </rPh>
    <rPh sb="4" eb="5">
      <t>ロウ</t>
    </rPh>
    <phoneticPr fontId="1"/>
  </si>
  <si>
    <t>岡山　Ｆ郎</t>
    <rPh sb="0" eb="2">
      <t>オカヤマ</t>
    </rPh>
    <rPh sb="4" eb="5">
      <t>ロウ</t>
    </rPh>
    <phoneticPr fontId="1"/>
  </si>
  <si>
    <t>岡山　Ｈ郎</t>
    <rPh sb="0" eb="2">
      <t>オカヤマ</t>
    </rPh>
    <rPh sb="4" eb="5">
      <t>ロウ</t>
    </rPh>
    <phoneticPr fontId="1"/>
  </si>
  <si>
    <t>岡山　Ｉ郎</t>
    <rPh sb="0" eb="2">
      <t>オカヤマ</t>
    </rPh>
    <rPh sb="4" eb="5">
      <t>ロウ</t>
    </rPh>
    <phoneticPr fontId="1"/>
  </si>
  <si>
    <t>岡山　Ｊ郎</t>
    <rPh sb="0" eb="2">
      <t>オカヤマ</t>
    </rPh>
    <rPh sb="4" eb="5">
      <t>ロウ</t>
    </rPh>
    <phoneticPr fontId="1"/>
  </si>
  <si>
    <t>岡山　Ｋ郎</t>
    <rPh sb="0" eb="2">
      <t>オカヤマ</t>
    </rPh>
    <rPh sb="4" eb="5">
      <t>ロウ</t>
    </rPh>
    <phoneticPr fontId="1"/>
  </si>
  <si>
    <t>岡山　Ｍ郎</t>
    <rPh sb="0" eb="2">
      <t>オカヤマ</t>
    </rPh>
    <rPh sb="4" eb="5">
      <t>ロウ</t>
    </rPh>
    <phoneticPr fontId="1"/>
  </si>
  <si>
    <t>岡山　Ｎ郎</t>
    <rPh sb="0" eb="2">
      <t>オカヤマ</t>
    </rPh>
    <rPh sb="4" eb="5">
      <t>ロウ</t>
    </rPh>
    <phoneticPr fontId="1"/>
  </si>
  <si>
    <t>岡山　Ｃ子</t>
    <rPh sb="0" eb="2">
      <t>オカヤマ</t>
    </rPh>
    <rPh sb="4" eb="5">
      <t>コ</t>
    </rPh>
    <phoneticPr fontId="1"/>
  </si>
  <si>
    <t>岡山　Ｇ子</t>
    <rPh sb="0" eb="2">
      <t>オカヤマ</t>
    </rPh>
    <rPh sb="4" eb="5">
      <t>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</si>
  <si>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</si>
  <si>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</si>
  <si>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受験料
（自動計算）</t>
    <rPh sb="0" eb="3">
      <t>ジュケンリョウ</t>
    </rPh>
    <rPh sb="5" eb="7">
      <t>ジドウ</t>
    </rPh>
    <rPh sb="7" eb="9">
      <t>ケイサン</t>
    </rPh>
    <phoneticPr fontId="1"/>
  </si>
  <si>
    <t>岡山　Ｌ郎</t>
    <rPh sb="0" eb="2">
      <t>オカヤマ</t>
    </rPh>
    <rPh sb="4" eb="5">
      <t>ロウ</t>
    </rPh>
    <phoneticPr fontId="1"/>
  </si>
  <si>
    <t>岡山　Ｏ郎</t>
    <rPh sb="0" eb="2">
      <t>オカヤマ</t>
    </rPh>
    <rPh sb="4" eb="5">
      <t>ロウ</t>
    </rPh>
    <phoneticPr fontId="1"/>
  </si>
  <si>
    <t>この表は選抜１期入試のみ提出下さい。</t>
    <rPh sb="2" eb="3">
      <t>ヒョウ</t>
    </rPh>
    <rPh sb="4" eb="6">
      <t>センバツ</t>
    </rPh>
    <rPh sb="7" eb="10">
      <t>キニュウシ</t>
    </rPh>
    <rPh sb="12" eb="14">
      <t>テイシュツ</t>
    </rPh>
    <rPh sb="14" eb="15">
      <t>クダ</t>
    </rPh>
    <phoneticPr fontId="1"/>
  </si>
  <si>
    <t>科・コースリスト</t>
    <rPh sb="0" eb="1">
      <t>カ</t>
    </rPh>
    <phoneticPr fontId="1"/>
  </si>
  <si>
    <t>選抜1期のみ</t>
    <rPh sb="0" eb="2">
      <t>センバツ</t>
    </rPh>
    <rPh sb="2" eb="4">
      <t>イッキ</t>
    </rPh>
    <phoneticPr fontId="1"/>
  </si>
  <si>
    <t>中学校の先生方へ</t>
    <rPh sb="0" eb="3">
      <t>チュウガッコウ</t>
    </rPh>
    <rPh sb="4" eb="6">
      <t>センセイ</t>
    </rPh>
    <rPh sb="6" eb="7">
      <t>ガタ</t>
    </rPh>
    <phoneticPr fontId="1"/>
  </si>
  <si>
    <t>ご協力いただきますよう、お願い申し上げます。</t>
    <rPh sb="13" eb="14">
      <t>ネガ</t>
    </rPh>
    <rPh sb="15" eb="16">
      <t>モウ</t>
    </rPh>
    <rPh sb="17" eb="18">
      <t>ア</t>
    </rPh>
    <phoneticPr fontId="1"/>
  </si>
  <si>
    <t>なお、様式については、本校ホームページ上から、ダウンロードしていただけるよう準備いたしますのでご利用</t>
    <rPh sb="3" eb="5">
      <t>ヨウシキ</t>
    </rPh>
    <rPh sb="11" eb="13">
      <t>ホンコウ</t>
    </rPh>
    <rPh sb="19" eb="20">
      <t>ジョウ</t>
    </rPh>
    <rPh sb="38" eb="40">
      <t>ジュンビ</t>
    </rPh>
    <rPh sb="48" eb="50">
      <t>リヨウ</t>
    </rPh>
    <phoneticPr fontId="1"/>
  </si>
  <si>
    <t>選抜１期入試の出願に際しましては、願書受付を円滑に進めるため、本校所定の「入学志願者一覧表」の作成に</t>
    <rPh sb="0" eb="2">
      <t>センバツ</t>
    </rPh>
    <rPh sb="3" eb="4">
      <t>キ</t>
    </rPh>
    <rPh sb="4" eb="6">
      <t>ニュウシ</t>
    </rPh>
    <rPh sb="7" eb="9">
      <t>シュツガン</t>
    </rPh>
    <rPh sb="10" eb="11">
      <t>サイ</t>
    </rPh>
    <rPh sb="17" eb="19">
      <t>ガンショ</t>
    </rPh>
    <rPh sb="19" eb="21">
      <t>ウケツケ</t>
    </rPh>
    <rPh sb="22" eb="24">
      <t>エンカツ</t>
    </rPh>
    <rPh sb="25" eb="26">
      <t>スス</t>
    </rPh>
    <rPh sb="31" eb="33">
      <t>ホンコウ</t>
    </rPh>
    <rPh sb="33" eb="35">
      <t>ショテイ</t>
    </rPh>
    <rPh sb="37" eb="39">
      <t>ニュウガク</t>
    </rPh>
    <rPh sb="39" eb="42">
      <t>シガンシャ</t>
    </rPh>
    <rPh sb="42" eb="44">
      <t>イチラン</t>
    </rPh>
    <rPh sb="44" eb="45">
      <t>ヒョウ</t>
    </rPh>
    <rPh sb="47" eb="49">
      <t>サクセイ</t>
    </rPh>
    <phoneticPr fontId="1"/>
  </si>
  <si>
    <t>下さい。（１１月下旬掲載予定）</t>
    <rPh sb="0" eb="1">
      <t>クダ</t>
    </rPh>
    <rPh sb="10" eb="12">
      <t>ケイサイ</t>
    </rPh>
    <phoneticPr fontId="1"/>
  </si>
  <si>
    <t>出願するコース</t>
    <phoneticPr fontId="1"/>
  </si>
  <si>
    <t>１日目</t>
    <rPh sb="1" eb="2">
      <t>ニチ</t>
    </rPh>
    <rPh sb="2" eb="3">
      <t>メ</t>
    </rPh>
    <phoneticPr fontId="1"/>
  </si>
  <si>
    <t>２日目</t>
    <rPh sb="1" eb="2">
      <t>ニチ</t>
    </rPh>
    <rPh sb="2" eb="3">
      <t>メ</t>
    </rPh>
    <phoneticPr fontId="1"/>
  </si>
  <si>
    <t>入力担当者</t>
    <rPh sb="0" eb="2">
      <t>ニュウリョク</t>
    </rPh>
    <rPh sb="2" eb="5">
      <t>タントウシャ</t>
    </rPh>
    <phoneticPr fontId="1"/>
  </si>
  <si>
    <t>印</t>
    <rPh sb="0" eb="1">
      <t>イン</t>
    </rPh>
    <phoneticPr fontId="1"/>
  </si>
  <si>
    <t>理大　太郎</t>
    <rPh sb="0" eb="1">
      <t>リ</t>
    </rPh>
    <rPh sb="1" eb="2">
      <t>ダイ</t>
    </rPh>
    <rPh sb="3" eb="5">
      <t>タロウ</t>
    </rPh>
    <phoneticPr fontId="1"/>
  </si>
  <si>
    <t>岡山市立○○</t>
    <rPh sb="0" eb="2">
      <t>オカヤマ</t>
    </rPh>
    <rPh sb="2" eb="4">
      <t>シリツ</t>
    </rPh>
    <phoneticPr fontId="1"/>
  </si>
  <si>
    <t>推薦/一般</t>
    <rPh sb="0" eb="2">
      <t>スイセン</t>
    </rPh>
    <rPh sb="3" eb="5">
      <t>イッパン</t>
    </rPh>
    <phoneticPr fontId="1"/>
  </si>
  <si>
    <t>１日目の第１希望</t>
    <rPh sb="1" eb="2">
      <t>ニチ</t>
    </rPh>
    <rPh sb="2" eb="3">
      <t>メ</t>
    </rPh>
    <rPh sb="4" eb="5">
      <t>ダイ</t>
    </rPh>
    <rPh sb="6" eb="8">
      <t>キボウ</t>
    </rPh>
    <phoneticPr fontId="1"/>
  </si>
  <si>
    <t>2日目の第１希望</t>
    <rPh sb="1" eb="2">
      <t>ニチ</t>
    </rPh>
    <rPh sb="2" eb="3">
      <t>メ</t>
    </rPh>
    <phoneticPr fontId="1"/>
  </si>
  <si>
    <t>推薦(面接のみ)</t>
    <rPh sb="0" eb="2">
      <t>スイセン</t>
    </rPh>
    <rPh sb="3" eb="5">
      <t>メンセツ</t>
    </rPh>
    <phoneticPr fontId="1"/>
  </si>
  <si>
    <t>推薦(筆記も受ける)</t>
    <rPh sb="0" eb="2">
      <t>スイセン</t>
    </rPh>
    <rPh sb="3" eb="5">
      <t>ヒッキ</t>
    </rPh>
    <rPh sb="6" eb="7">
      <t>ウ</t>
    </rPh>
    <phoneticPr fontId="1"/>
  </si>
  <si>
    <t>専願専願</t>
    <rPh sb="0" eb="1">
      <t>セン</t>
    </rPh>
    <rPh sb="1" eb="2">
      <t>ガン</t>
    </rPh>
    <rPh sb="2" eb="3">
      <t>セン</t>
    </rPh>
    <rPh sb="3" eb="4">
      <t>ガン</t>
    </rPh>
    <phoneticPr fontId="1"/>
  </si>
  <si>
    <t>ください。（１１月下旬掲載予定）</t>
    <rPh sb="11" eb="13">
      <t>ケイサイ</t>
    </rPh>
    <phoneticPr fontId="1"/>
  </si>
  <si>
    <t>①本校</t>
  </si>
  <si>
    <t>①本校</t>
    <rPh sb="1" eb="3">
      <t>ホンコウ</t>
    </rPh>
    <phoneticPr fontId="1"/>
  </si>
  <si>
    <t>②倉敷</t>
    <rPh sb="1" eb="3">
      <t>クラシキ</t>
    </rPh>
    <phoneticPr fontId="1"/>
  </si>
  <si>
    <t>③玉野</t>
    <rPh sb="1" eb="3">
      <t>タマノ</t>
    </rPh>
    <phoneticPr fontId="1"/>
  </si>
  <si>
    <t>④高梁</t>
    <rPh sb="1" eb="3">
      <t>タカハシ</t>
    </rPh>
    <phoneticPr fontId="1"/>
  </si>
  <si>
    <t>入学志願者一覧表</t>
    <rPh sb="0" eb="2">
      <t>ニュウガク</t>
    </rPh>
    <rPh sb="2" eb="5">
      <t>シガンシャ</t>
    </rPh>
    <rPh sb="5" eb="7">
      <t>イチラン</t>
    </rPh>
    <rPh sb="7" eb="8">
      <t>ヒョウ</t>
    </rPh>
    <phoneticPr fontId="1"/>
  </si>
  <si>
    <t>入学志願者一覧表</t>
    <rPh sb="0" eb="2">
      <t>ニュウガク</t>
    </rPh>
    <rPh sb="2" eb="5">
      <t>シガンシャ</t>
    </rPh>
    <rPh sb="5" eb="7">
      <t>イチラン</t>
    </rPh>
    <rPh sb="7" eb="8">
      <t>ヒョウ</t>
    </rPh>
    <phoneticPr fontId="1"/>
  </si>
  <si>
    <t>①本校</t>
    <phoneticPr fontId="1"/>
  </si>
  <si>
    <t>②倉敷</t>
    <phoneticPr fontId="1"/>
  </si>
  <si>
    <t>③玉野</t>
    <phoneticPr fontId="1"/>
  </si>
  <si>
    <t>○</t>
  </si>
  <si>
    <t>○</t>
    <phoneticPr fontId="1"/>
  </si>
  <si>
    <t>枚目</t>
    <rPh sb="0" eb="1">
      <t>マイ</t>
    </rPh>
    <rPh sb="1" eb="2">
      <t>メ</t>
    </rPh>
    <phoneticPr fontId="1"/>
  </si>
  <si>
    <t>第1-コース</t>
    <rPh sb="0" eb="1">
      <t>ダイ</t>
    </rPh>
    <phoneticPr fontId="1"/>
  </si>
  <si>
    <t>第1-推一</t>
    <rPh sb="0" eb="1">
      <t>ダイ</t>
    </rPh>
    <rPh sb="3" eb="4">
      <t>スイ</t>
    </rPh>
    <rPh sb="4" eb="5">
      <t>イチ</t>
    </rPh>
    <phoneticPr fontId="1"/>
  </si>
  <si>
    <t>第2-会場</t>
    <rPh sb="0" eb="1">
      <t>ダイ</t>
    </rPh>
    <rPh sb="3" eb="5">
      <t>カイジョウ</t>
    </rPh>
    <phoneticPr fontId="1"/>
  </si>
  <si>
    <t>第2-コース</t>
    <rPh sb="0" eb="1">
      <t>ダイ</t>
    </rPh>
    <phoneticPr fontId="1"/>
  </si>
  <si>
    <t>第2-推一</t>
    <rPh sb="0" eb="1">
      <t>ダイ</t>
    </rPh>
    <rPh sb="3" eb="4">
      <t>スイ</t>
    </rPh>
    <rPh sb="4" eb="5">
      <t>イチ</t>
    </rPh>
    <phoneticPr fontId="1"/>
  </si>
  <si>
    <t>志願者名</t>
    <rPh sb="0" eb="3">
      <t>シガンシャ</t>
    </rPh>
    <rPh sb="3" eb="4">
      <t>メイ</t>
    </rPh>
    <phoneticPr fontId="1"/>
  </si>
  <si>
    <t>第1-会場</t>
    <rPh sb="0" eb="1">
      <t>ダイ</t>
    </rPh>
    <rPh sb="3" eb="5">
      <t>カイジョウ</t>
    </rPh>
    <phoneticPr fontId="1"/>
  </si>
  <si>
    <t>第1-専願</t>
    <rPh sb="0" eb="1">
      <t>ダイ</t>
    </rPh>
    <rPh sb="3" eb="4">
      <t>セン</t>
    </rPh>
    <rPh sb="4" eb="5">
      <t>ガン</t>
    </rPh>
    <phoneticPr fontId="1"/>
  </si>
  <si>
    <t>第2-専願</t>
    <rPh sb="0" eb="1">
      <t>ダイ</t>
    </rPh>
    <rPh sb="3" eb="4">
      <t>セン</t>
    </rPh>
    <rPh sb="4" eb="5">
      <t>ガン</t>
    </rPh>
    <phoneticPr fontId="1"/>
  </si>
  <si>
    <t>「印刷プレビュー」で確認後、印刷してください。</t>
    <rPh sb="1" eb="3">
      <t>インサツ</t>
    </rPh>
    <rPh sb="10" eb="12">
      <t>カクニン</t>
    </rPh>
    <rPh sb="12" eb="13">
      <t>ゴ</t>
    </rPh>
    <rPh sb="14" eb="16">
      <t>インサツ</t>
    </rPh>
    <phoneticPr fontId="1"/>
  </si>
  <si>
    <t>【記入方法について】
※太枠内のみ入力してください。
※志願者1名につき1行で入力してください。
①入試会場、出願コースの順序
志願者の内容を入力後、「印刷確認」ボタンをクリックすると、新しいシートが作成され自動的に並べ替えられます。
②「入試会場」 「出願するコース」「推薦/一般」「専願」は該当項目を選択して下さい。各入力セルでクリックすると▼が表示され、入力候補リストが表示されますので選択してください。
③専願
専願で出願する場合、○を選択してください。両日受験の場合、専願はどちらか１日のみになります。
④受験料
受験料は自動計算されます。専願で受験される方は、受験料免除となっています。両日受験の場合は、2日目の受験料が免除になります。なお、両日受験でどちらかが専願の場合は、両日とも受験料免除となります。
⑤エラーチェック
エラーがある場合は、エラー箇所が塗り潰されます。エラー内容をご確認いただき、訂正をお願いします。
⑥印刷
「印刷確認」ボタンをクリックしてください。新しいシートが作成され自動的に並べ替えられます。印刷範囲を設定してありますが、プリンターによって印刷サイズが異なることがあるため、必ず印刷プレビューで確認してください。
⑦願書の並び順
印刷されたリストの順に、1日目の願書、２日目の願書に分けて並べてください。</t>
    <rPh sb="12" eb="14">
      <t>フトワク</t>
    </rPh>
    <rPh sb="14" eb="15">
      <t>ナイ</t>
    </rPh>
    <rPh sb="17" eb="19">
      <t>ニュウリョク</t>
    </rPh>
    <rPh sb="28" eb="31">
      <t>シガンシャ</t>
    </rPh>
    <rPh sb="37" eb="38">
      <t>ギョウ</t>
    </rPh>
    <rPh sb="39" eb="41">
      <t>ニュウリョク</t>
    </rPh>
    <rPh sb="68" eb="71">
      <t>シガンシャ</t>
    </rPh>
    <rPh sb="72" eb="74">
      <t>ナイヨウ</t>
    </rPh>
    <rPh sb="75" eb="78">
      <t>ニュウリョクゴ</t>
    </rPh>
    <rPh sb="80" eb="82">
      <t>インサツ</t>
    </rPh>
    <rPh sb="82" eb="84">
      <t>カクニン</t>
    </rPh>
    <rPh sb="97" eb="98">
      <t>アタラ</t>
    </rPh>
    <rPh sb="104" eb="106">
      <t>サクセイ</t>
    </rPh>
    <rPh sb="108" eb="111">
      <t>ジドウテキ</t>
    </rPh>
    <rPh sb="112" eb="113">
      <t>ナラ</t>
    </rPh>
    <rPh sb="114" eb="115">
      <t>カ</t>
    </rPh>
    <rPh sb="213" eb="214">
      <t>セン</t>
    </rPh>
    <rPh sb="214" eb="215">
      <t>ガン</t>
    </rPh>
    <rPh sb="216" eb="217">
      <t>セン</t>
    </rPh>
    <rPh sb="217" eb="218">
      <t>ガン</t>
    </rPh>
    <rPh sb="219" eb="221">
      <t>シュツガン</t>
    </rPh>
    <rPh sb="223" eb="225">
      <t>バアイ</t>
    </rPh>
    <rPh sb="228" eb="230">
      <t>センタク</t>
    </rPh>
    <rPh sb="237" eb="239">
      <t>リョウジツ</t>
    </rPh>
    <rPh sb="239" eb="241">
      <t>ジュケン</t>
    </rPh>
    <rPh sb="242" eb="244">
      <t>バアイ</t>
    </rPh>
    <rPh sb="245" eb="246">
      <t>セン</t>
    </rPh>
    <rPh sb="246" eb="247">
      <t>ガン</t>
    </rPh>
    <rPh sb="253" eb="254">
      <t>ニチ</t>
    </rPh>
    <rPh sb="269" eb="272">
      <t>ジュケンリョウ</t>
    </rPh>
    <rPh sb="273" eb="275">
      <t>ジドウ</t>
    </rPh>
    <rPh sb="275" eb="277">
      <t>ケイサン</t>
    </rPh>
    <rPh sb="282" eb="284">
      <t>センガン</t>
    </rPh>
    <rPh sb="285" eb="287">
      <t>ジュケン</t>
    </rPh>
    <rPh sb="290" eb="291">
      <t>カタ</t>
    </rPh>
    <rPh sb="293" eb="296">
      <t>ジュケンリョウ</t>
    </rPh>
    <rPh sb="296" eb="298">
      <t>メンジョ</t>
    </rPh>
    <rPh sb="306" eb="308">
      <t>リョウジツ</t>
    </rPh>
    <rPh sb="308" eb="310">
      <t>ジュケン</t>
    </rPh>
    <rPh sb="311" eb="313">
      <t>バアイ</t>
    </rPh>
    <rPh sb="316" eb="317">
      <t>ニチ</t>
    </rPh>
    <rPh sb="317" eb="318">
      <t>メ</t>
    </rPh>
    <rPh sb="319" eb="322">
      <t>ジュケンリョウ</t>
    </rPh>
    <rPh sb="323" eb="325">
      <t>メンジョ</t>
    </rPh>
    <rPh sb="334" eb="336">
      <t>リョウジツ</t>
    </rPh>
    <rPh sb="336" eb="338">
      <t>ジュケン</t>
    </rPh>
    <rPh sb="344" eb="345">
      <t>セン</t>
    </rPh>
    <rPh sb="345" eb="346">
      <t>ガン</t>
    </rPh>
    <rPh sb="347" eb="349">
      <t>バアイ</t>
    </rPh>
    <rPh sb="351" eb="353">
      <t>リョウジツ</t>
    </rPh>
    <rPh sb="355" eb="358">
      <t>ジュケンリョウ</t>
    </rPh>
    <rPh sb="358" eb="360">
      <t>メンジョ</t>
    </rPh>
    <rPh sb="432" eb="434">
      <t>インサツ</t>
    </rPh>
    <rPh sb="434" eb="436">
      <t>カクニン</t>
    </rPh>
    <rPh sb="463" eb="465">
      <t>ジドウ</t>
    </rPh>
    <rPh sb="465" eb="466">
      <t>テキ</t>
    </rPh>
    <rPh sb="467" eb="468">
      <t>ナラ</t>
    </rPh>
    <rPh sb="469" eb="470">
      <t>カ</t>
    </rPh>
    <rPh sb="506" eb="507">
      <t>コト</t>
    </rPh>
    <rPh sb="517" eb="518">
      <t>カナラ</t>
    </rPh>
    <rPh sb="519" eb="521">
      <t>インサツ</t>
    </rPh>
    <rPh sb="527" eb="529">
      <t>カクニン</t>
    </rPh>
    <rPh sb="539" eb="541">
      <t>ガンショ</t>
    </rPh>
    <rPh sb="542" eb="543">
      <t>ナラ</t>
    </rPh>
    <rPh sb="544" eb="545">
      <t>ジュン</t>
    </rPh>
    <rPh sb="555" eb="556">
      <t>ジュン</t>
    </rPh>
    <rPh sb="559" eb="560">
      <t>ニチ</t>
    </rPh>
    <rPh sb="560" eb="561">
      <t>メ</t>
    </rPh>
    <rPh sb="562" eb="564">
      <t>ガンショ</t>
    </rPh>
    <rPh sb="566" eb="567">
      <t>ニチ</t>
    </rPh>
    <rPh sb="567" eb="568">
      <t>メ</t>
    </rPh>
    <rPh sb="569" eb="571">
      <t>ガンショ</t>
    </rPh>
    <rPh sb="572" eb="573">
      <t>ワ</t>
    </rPh>
    <rPh sb="575" eb="576">
      <t>ナラ</t>
    </rPh>
    <phoneticPr fontId="1"/>
  </si>
  <si>
    <t>【記入方法について】
※太枠内のみ入力してください。
※志願者1名につき1行で入力してください。
①入試会場、出願コースの順序
志願者の内容を入力後、「印刷確認」ボタンをクリックすると、新しいシートが作成され自動的に並べ替えられます。
②「入試会場」 「出願するコース」「推薦/一般」「専願」は該当項目を選択して下さい。各入力セルでクリックすると▼が表示され、入力候補リストが表示されますので選択してください。
③専願
専願で出願する場合、○を選択してください。両日受験の場合、専願はどちらか１日のみになります。
④受験料
受験料は自動計算されます。専願で受験される方は、受験料免除となっています。両日受験の場合は、2日目の受験料が免除になります。なお、両日受験でどちらかが専願の場合は、両日とも受験料免除となります。
⑤エラーチェック
エラーがある場合は、エラー箇所が塗り潰されます。エラー内容をご確認いただき、訂正をお願いします。
⑥印刷
「印刷確認」ボタンをクリックしてください。新しいシートが作成され自動的に並べ替えられます。印刷範囲を設定してありますが、プリンターによって印刷サイズが異なることがあるため、必ず印刷プレビューで確認してください。
⑦願書の並び順
印刷されたリストの順に、1日目の願書、２日目の願書に分けて並べてください。</t>
    <phoneticPr fontId="1"/>
  </si>
  <si>
    <t>再度赤い「印刷確認」ボタンをクリックしてください。</t>
    <rPh sb="0" eb="2">
      <t>サイド</t>
    </rPh>
    <rPh sb="2" eb="3">
      <t>アカ</t>
    </rPh>
    <rPh sb="5" eb="7">
      <t>インサツ</t>
    </rPh>
    <rPh sb="7" eb="9">
      <t>カクニン</t>
    </rPh>
    <phoneticPr fontId="1"/>
  </si>
  <si>
    <t>修正が必要な場合は、「志願者一覧」のシートで修正後、</t>
    <rPh sb="0" eb="2">
      <t>シュウセイ</t>
    </rPh>
    <rPh sb="3" eb="5">
      <t>ヒツヨウ</t>
    </rPh>
    <rPh sb="6" eb="8">
      <t>バアイ</t>
    </rPh>
    <rPh sb="11" eb="14">
      <t>シガンシャ</t>
    </rPh>
    <rPh sb="14" eb="16">
      <t>イチラン</t>
    </rPh>
    <rPh sb="22" eb="25">
      <t>シュウセイゴ</t>
    </rPh>
    <phoneticPr fontId="1"/>
  </si>
  <si>
    <t>グローバルサイエンス（特進）</t>
    <rPh sb="11" eb="13">
      <t>トクシン</t>
    </rPh>
    <phoneticPr fontId="1"/>
  </si>
  <si>
    <t>総合進学</t>
    <rPh sb="0" eb="2">
      <t>ソウゴウ</t>
    </rPh>
    <rPh sb="2" eb="4">
      <t>シンガク</t>
    </rPh>
    <phoneticPr fontId="1"/>
  </si>
  <si>
    <t>グローバルサイエンス（進学）</t>
    <rPh sb="11" eb="13">
      <t>シンガク</t>
    </rPh>
    <phoneticPr fontId="1"/>
  </si>
  <si>
    <t>スポーツサイエンス</t>
    <phoneticPr fontId="1"/>
  </si>
  <si>
    <t>国際バカロレア</t>
    <rPh sb="0" eb="2">
      <t>コクサイ</t>
    </rPh>
    <phoneticPr fontId="1"/>
  </si>
  <si>
    <t>一般</t>
    <rPh sb="0" eb="2">
      <t>イッパン</t>
    </rPh>
    <phoneticPr fontId="1"/>
  </si>
  <si>
    <t>①本校国際バカロレア</t>
    <rPh sb="1" eb="2">
      <t>ホン</t>
    </rPh>
    <rPh sb="2" eb="3">
      <t>コウ</t>
    </rPh>
    <rPh sb="3" eb="5">
      <t>コクサイ</t>
    </rPh>
    <phoneticPr fontId="1"/>
  </si>
  <si>
    <t>①本校推薦(面接のみ)</t>
    <phoneticPr fontId="1"/>
  </si>
  <si>
    <t>令和2年</t>
    <rPh sb="0" eb="2">
      <t>レイワ</t>
    </rPh>
    <rPh sb="3" eb="4">
      <t>ネン</t>
    </rPh>
    <phoneticPr fontId="1"/>
  </si>
  <si>
    <t>令和2年</t>
    <rPh sb="0" eb="1">
      <t>レイ</t>
    </rPh>
    <rPh sb="1" eb="2">
      <t>ワ</t>
    </rPh>
    <rPh sb="3" eb="4">
      <t>ネン</t>
    </rPh>
    <phoneticPr fontId="1"/>
  </si>
  <si>
    <t>国際生・帰国生</t>
    <rPh sb="0" eb="2">
      <t>コクサイ</t>
    </rPh>
    <rPh sb="2" eb="3">
      <t>ショウ</t>
    </rPh>
    <rPh sb="4" eb="6">
      <t>キコク</t>
    </rPh>
    <rPh sb="6" eb="7">
      <t>セイ</t>
    </rPh>
    <phoneticPr fontId="1"/>
  </si>
  <si>
    <t>グローバルサイエンス（特進）国際生・帰国生</t>
    <rPh sb="14" eb="16">
      <t>コクサイ</t>
    </rPh>
    <rPh sb="16" eb="17">
      <t>ショウ</t>
    </rPh>
    <rPh sb="18" eb="20">
      <t>キコク</t>
    </rPh>
    <rPh sb="20" eb="21">
      <t>セイ</t>
    </rPh>
    <phoneticPr fontId="1"/>
  </si>
  <si>
    <t>a</t>
  </si>
  <si>
    <t>①本校国際生・帰国生</t>
    <rPh sb="1" eb="2">
      <t>ホン</t>
    </rPh>
    <rPh sb="2" eb="3">
      <t>コウ</t>
    </rPh>
    <rPh sb="3" eb="5">
      <t>コクサイ</t>
    </rPh>
    <rPh sb="5" eb="6">
      <t>ショウ</t>
    </rPh>
    <rPh sb="7" eb="9">
      <t>キコク</t>
    </rPh>
    <rPh sb="9" eb="10">
      <t>ショウ</t>
    </rPh>
    <phoneticPr fontId="1"/>
  </si>
  <si>
    <t>①本校国際生・帰国生</t>
    <rPh sb="1" eb="2">
      <t>ホン</t>
    </rPh>
    <rPh sb="2" eb="3">
      <t>コウ</t>
    </rPh>
    <phoneticPr fontId="1"/>
  </si>
  <si>
    <t>g</t>
  </si>
  <si>
    <t>s</t>
  </si>
  <si>
    <t>d</t>
  </si>
  <si>
    <t>スポーツサイエンス</t>
  </si>
  <si>
    <t>h</t>
  </si>
  <si>
    <t>j</t>
  </si>
  <si>
    <t>k</t>
  </si>
  <si>
    <t>l</t>
  </si>
  <si>
    <t>o</t>
  </si>
  <si>
    <t>u</t>
  </si>
  <si>
    <t>uy</t>
  </si>
  <si>
    <t>r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</si>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</sst>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令和&quot;#&quot;年&quot;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rgb="FFC00000"/>
      <name val="ＭＳ Ｐ明朝"/>
      <family val="1"/>
      <charset val="128"/>
    </font>
    <font>
      <sz val="11"/>
      <color theme="0" tint="-0.49998474074526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.5"/>
      <color theme="1"/>
      <name val="ＭＳ Ｐゴシック"/>
      <family val="2"/>
      <charset val="128"/>
      <scheme val="minor"/>
    </font>
    <font>
      <sz val="11.5"/>
      <color theme="1"/>
      <name val="ＭＳ Ｐゴシック"/>
      <family val="3"/>
      <charset val="128"/>
      <scheme val="minor"/>
    </font>
    <font>
      <sz val="10"/>
      <color rgb="FFC0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2"/>
      <color theme="1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vertical="center" shrinkToFit="1"/>
      <protection locked="0"/>
    </xf>
    <xf numFmtId="0" fontId="14" fillId="0" borderId="11" xfId="0" applyFont="1" applyBorder="1" applyAlignment="1" applyProtection="1">
      <alignment vertical="center" shrinkToFit="1"/>
      <protection locked="0"/>
    </xf>
    <xf numFmtId="0" fontId="3" fillId="0" borderId="14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38" fontId="0" fillId="0" borderId="0" xfId="0" applyNumberFormat="1">
      <alignment vertical="center"/>
    </xf>
    <xf numFmtId="0" fontId="3" fillId="0" borderId="13" xfId="0" applyFont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vertical="center" shrinkToFi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0" fillId="0" borderId="0" xfId="0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3" fillId="2" borderId="1" xfId="0" applyFont="1" applyFill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0" borderId="0" xfId="0" applyFo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3" fillId="3" borderId="1" xfId="0" applyFont="1" applyFill="1" applyBorder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 shrinkToFit="1"/>
    </xf>
    <xf numFmtId="0" fontId="3" fillId="0" borderId="5" xfId="0" applyFont="1" applyFill="1" applyBorder="1" applyAlignment="1" applyProtection="1">
      <alignment horizontal="center" vertical="center"/>
    </xf>
    <xf numFmtId="0" fontId="3" fillId="5" borderId="1" xfId="0" applyFont="1" applyFill="1" applyBorder="1" applyProtection="1">
      <alignment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Protection="1">
      <alignment vertical="center"/>
    </xf>
    <xf numFmtId="0" fontId="3" fillId="0" borderId="5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Fill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/>
    <xf numFmtId="0" fontId="16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top" wrapText="1"/>
    </xf>
    <xf numFmtId="0" fontId="3" fillId="0" borderId="18" xfId="0" applyFont="1" applyBorder="1" applyAlignment="1" applyProtection="1">
      <alignment horizontal="right" vertical="center"/>
    </xf>
    <xf numFmtId="0" fontId="3" fillId="0" borderId="19" xfId="0" applyFont="1" applyBorder="1" applyAlignment="1" applyProtection="1">
      <alignment horizontal="left"/>
    </xf>
    <xf numFmtId="0" fontId="3" fillId="0" borderId="2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38" fontId="3" fillId="0" borderId="0" xfId="1" applyFont="1" applyBorder="1" applyAlignment="1" applyProtection="1">
      <alignment vertical="center"/>
    </xf>
    <xf numFmtId="0" fontId="3" fillId="0" borderId="23" xfId="0" applyFont="1" applyBorder="1" applyAlignment="1" applyProtection="1">
      <alignment horizontal="left"/>
    </xf>
    <xf numFmtId="38" fontId="3" fillId="0" borderId="23" xfId="1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left"/>
    </xf>
    <xf numFmtId="38" fontId="3" fillId="0" borderId="7" xfId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/>
    <xf numFmtId="0" fontId="0" fillId="0" borderId="0" xfId="0" applyAlignment="1">
      <alignment horizontal="right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vertical="center" shrinkToFit="1"/>
      <protection locked="0"/>
    </xf>
    <xf numFmtId="0" fontId="4" fillId="0" borderId="37" xfId="0" applyFont="1" applyBorder="1" applyAlignment="1" applyProtection="1">
      <alignment vertical="center" shrinkToFit="1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right" vertical="center"/>
    </xf>
    <xf numFmtId="0" fontId="8" fillId="0" borderId="24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vertical="center" shrinkToFit="1"/>
      <protection locked="0"/>
    </xf>
    <xf numFmtId="0" fontId="14" fillId="0" borderId="23" xfId="0" applyFont="1" applyBorder="1" applyAlignment="1" applyProtection="1">
      <alignment vertical="center" shrinkToFit="1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/>
    <xf numFmtId="38" fontId="8" fillId="0" borderId="0" xfId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20" fillId="0" borderId="0" xfId="0" applyFont="1" applyProtection="1">
      <alignment vertical="center"/>
    </xf>
    <xf numFmtId="0" fontId="8" fillId="6" borderId="24" xfId="0" applyFont="1" applyFill="1" applyBorder="1" applyAlignment="1" applyProtection="1">
      <alignment horizontal="center" vertical="center"/>
      <protection locked="0"/>
    </xf>
    <xf numFmtId="0" fontId="3" fillId="6" borderId="27" xfId="0" applyFont="1" applyFill="1" applyBorder="1" applyAlignment="1" applyProtection="1">
      <alignment horizontal="center" vertical="center"/>
      <protection locked="0"/>
    </xf>
    <xf numFmtId="0" fontId="3" fillId="6" borderId="28" xfId="0" applyFont="1" applyFill="1" applyBorder="1" applyAlignment="1" applyProtection="1">
      <alignment horizontal="center" vertical="center"/>
      <protection locked="0"/>
    </xf>
    <xf numFmtId="0" fontId="3" fillId="6" borderId="29" xfId="0" applyFont="1" applyFill="1" applyBorder="1" applyAlignment="1" applyProtection="1">
      <alignment vertical="center" shrinkToFit="1"/>
      <protection locked="0"/>
    </xf>
    <xf numFmtId="0" fontId="4" fillId="6" borderId="23" xfId="0" applyFont="1" applyFill="1" applyBorder="1" applyAlignment="1" applyProtection="1">
      <alignment vertical="center" shrinkToFit="1"/>
      <protection locked="0"/>
    </xf>
    <xf numFmtId="0" fontId="3" fillId="6" borderId="30" xfId="0" applyFont="1" applyFill="1" applyBorder="1" applyAlignment="1" applyProtection="1">
      <alignment horizontal="center" vertical="center"/>
      <protection locked="0"/>
    </xf>
    <xf numFmtId="0" fontId="3" fillId="6" borderId="31" xfId="0" applyFont="1" applyFill="1" applyBorder="1" applyAlignment="1" applyProtection="1">
      <alignment horizontal="center" vertical="center"/>
      <protection locked="0"/>
    </xf>
    <xf numFmtId="0" fontId="3" fillId="6" borderId="32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6" borderId="13" xfId="0" applyFont="1" applyFill="1" applyBorder="1" applyAlignment="1" applyProtection="1">
      <alignment vertical="center" shrinkToFit="1"/>
      <protection locked="0"/>
    </xf>
    <xf numFmtId="0" fontId="4" fillId="6" borderId="11" xfId="0" applyFont="1" applyFill="1" applyBorder="1" applyAlignment="1" applyProtection="1">
      <alignment vertical="center" shrinkToFit="1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3" fillId="6" borderId="33" xfId="0" applyFont="1" applyFill="1" applyBorder="1" applyAlignment="1" applyProtection="1">
      <alignment horizontal="center" vertical="center"/>
      <protection locked="0"/>
    </xf>
    <xf numFmtId="0" fontId="3" fillId="6" borderId="34" xfId="0" applyFont="1" applyFill="1" applyBorder="1" applyAlignment="1" applyProtection="1">
      <alignment horizontal="center" vertical="center"/>
      <protection locked="0"/>
    </xf>
    <xf numFmtId="0" fontId="3" fillId="6" borderId="35" xfId="0" applyFont="1" applyFill="1" applyBorder="1" applyAlignment="1" applyProtection="1">
      <alignment horizontal="center" vertical="center"/>
      <protection locked="0"/>
    </xf>
    <xf numFmtId="0" fontId="3" fillId="6" borderId="36" xfId="0" applyFont="1" applyFill="1" applyBorder="1" applyAlignment="1" applyProtection="1">
      <alignment vertical="center" shrinkToFit="1"/>
      <protection locked="0"/>
    </xf>
    <xf numFmtId="0" fontId="4" fillId="6" borderId="37" xfId="0" applyFont="1" applyFill="1" applyBorder="1" applyAlignment="1" applyProtection="1">
      <alignment vertical="center" shrinkToFit="1"/>
      <protection locked="0"/>
    </xf>
    <xf numFmtId="0" fontId="3" fillId="6" borderId="38" xfId="0" applyFont="1" applyFill="1" applyBorder="1" applyAlignment="1" applyProtection="1">
      <alignment horizontal="center" vertical="center"/>
      <protection locked="0"/>
    </xf>
    <xf numFmtId="0" fontId="3" fillId="6" borderId="39" xfId="0" applyFont="1" applyFill="1" applyBorder="1" applyAlignment="1" applyProtection="1">
      <alignment horizontal="center" vertical="center"/>
      <protection locked="0"/>
    </xf>
    <xf numFmtId="0" fontId="22" fillId="0" borderId="0" xfId="2" applyFont="1" applyProtection="1">
      <alignment vertical="center"/>
    </xf>
    <xf numFmtId="20" fontId="17" fillId="0" borderId="0" xfId="0" applyNumberFormat="1" applyFont="1" applyFill="1" applyBorder="1" applyAlignment="1" applyProtection="1">
      <alignment vertical="top" wrapText="1"/>
    </xf>
    <xf numFmtId="0" fontId="0" fillId="0" borderId="0" xfId="0" applyBorder="1" applyProtection="1">
      <alignment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2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6" borderId="49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0" fontId="3" fillId="6" borderId="50" xfId="0" applyFont="1" applyFill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right" vertical="center"/>
    </xf>
    <xf numFmtId="0" fontId="3" fillId="0" borderId="1" xfId="0" applyFont="1" applyFill="1" applyBorder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left" vertical="center"/>
    </xf>
    <xf numFmtId="0" fontId="16" fillId="0" borderId="40" xfId="0" applyFont="1" applyBorder="1" applyAlignment="1" applyProtection="1">
      <alignment horizontal="center" vertical="center"/>
      <protection locked="0"/>
    </xf>
    <xf numFmtId="0" fontId="16" fillId="0" borderId="41" xfId="0" applyFont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center" vertical="center"/>
      <protection locked="0"/>
    </xf>
    <xf numFmtId="0" fontId="16" fillId="0" borderId="43" xfId="0" applyFont="1" applyBorder="1" applyAlignment="1" applyProtection="1">
      <alignment horizontal="center" vertical="center"/>
      <protection locked="0"/>
    </xf>
    <xf numFmtId="0" fontId="16" fillId="0" borderId="44" xfId="0" applyFont="1" applyBorder="1" applyAlignment="1" applyProtection="1">
      <alignment horizontal="center" vertical="center"/>
      <protection locked="0"/>
    </xf>
    <xf numFmtId="0" fontId="16" fillId="0" borderId="45" xfId="0" applyFont="1" applyBorder="1" applyAlignment="1" applyProtection="1">
      <alignment horizontal="center" vertical="center"/>
      <protection locked="0"/>
    </xf>
    <xf numFmtId="38" fontId="3" fillId="0" borderId="4" xfId="1" applyFont="1" applyBorder="1" applyAlignment="1" applyProtection="1">
      <alignment horizontal="right" vertical="center"/>
    </xf>
    <xf numFmtId="38" fontId="3" fillId="0" borderId="11" xfId="1" applyFont="1" applyBorder="1" applyAlignment="1" applyProtection="1">
      <alignment horizontal="right" vertical="center"/>
    </xf>
    <xf numFmtId="38" fontId="8" fillId="0" borderId="11" xfId="1" applyFont="1" applyBorder="1" applyAlignment="1" applyProtection="1">
      <alignment horizontal="right" vertical="center"/>
    </xf>
    <xf numFmtId="38" fontId="8" fillId="0" borderId="5" xfId="1" applyFont="1" applyBorder="1" applyAlignment="1" applyProtection="1">
      <alignment horizontal="right" vertical="center"/>
    </xf>
    <xf numFmtId="20" fontId="17" fillId="0" borderId="40" xfId="0" applyNumberFormat="1" applyFont="1" applyFill="1" applyBorder="1" applyAlignment="1" applyProtection="1">
      <alignment horizontal="left" vertical="top" wrapText="1"/>
    </xf>
    <xf numFmtId="20" fontId="17" fillId="0" borderId="42" xfId="0" applyNumberFormat="1" applyFont="1" applyFill="1" applyBorder="1" applyAlignment="1" applyProtection="1">
      <alignment horizontal="left" vertical="top" wrapText="1"/>
    </xf>
    <xf numFmtId="20" fontId="17" fillId="0" borderId="46" xfId="0" applyNumberFormat="1" applyFont="1" applyFill="1" applyBorder="1" applyAlignment="1" applyProtection="1">
      <alignment horizontal="left" vertical="top" wrapText="1"/>
    </xf>
    <xf numFmtId="20" fontId="17" fillId="0" borderId="47" xfId="0" applyNumberFormat="1" applyFont="1" applyFill="1" applyBorder="1" applyAlignment="1" applyProtection="1">
      <alignment horizontal="left" vertical="top" wrapText="1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center" vertical="center"/>
    </xf>
    <xf numFmtId="0" fontId="8" fillId="0" borderId="40" xfId="0" applyFont="1" applyBorder="1" applyAlignment="1" applyProtection="1">
      <alignment horizontal="right" vertical="center"/>
      <protection locked="0"/>
    </xf>
    <xf numFmtId="0" fontId="8" fillId="0" borderId="41" xfId="0" applyFont="1" applyBorder="1" applyAlignment="1" applyProtection="1">
      <alignment horizontal="right" vertical="center"/>
      <protection locked="0"/>
    </xf>
    <xf numFmtId="0" fontId="8" fillId="0" borderId="42" xfId="0" applyFont="1" applyBorder="1" applyAlignment="1" applyProtection="1">
      <alignment horizontal="right" vertical="center"/>
      <protection locked="0"/>
    </xf>
    <xf numFmtId="0" fontId="8" fillId="0" borderId="43" xfId="0" applyFont="1" applyBorder="1" applyAlignment="1" applyProtection="1">
      <alignment horizontal="right" vertical="center"/>
      <protection locked="0"/>
    </xf>
    <xf numFmtId="0" fontId="8" fillId="0" borderId="44" xfId="0" applyFont="1" applyBorder="1" applyAlignment="1" applyProtection="1">
      <alignment horizontal="right" vertical="center"/>
      <protection locked="0"/>
    </xf>
    <xf numFmtId="0" fontId="8" fillId="0" borderId="45" xfId="0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176" fontId="3" fillId="0" borderId="0" xfId="0" applyNumberFormat="1" applyFont="1" applyAlignment="1" applyProtection="1">
      <alignment horizontal="right" vertical="center"/>
    </xf>
    <xf numFmtId="38" fontId="8" fillId="0" borderId="48" xfId="1" applyFont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8" fillId="6" borderId="40" xfId="0" applyFont="1" applyFill="1" applyBorder="1" applyAlignment="1" applyProtection="1">
      <alignment horizontal="right" vertical="center"/>
      <protection locked="0"/>
    </xf>
    <xf numFmtId="0" fontId="8" fillId="6" borderId="41" xfId="0" applyFont="1" applyFill="1" applyBorder="1" applyAlignment="1" applyProtection="1">
      <alignment horizontal="right" vertical="center"/>
      <protection locked="0"/>
    </xf>
    <xf numFmtId="0" fontId="8" fillId="6" borderId="42" xfId="0" applyFont="1" applyFill="1" applyBorder="1" applyAlignment="1" applyProtection="1">
      <alignment horizontal="right" vertical="center"/>
      <protection locked="0"/>
    </xf>
    <xf numFmtId="0" fontId="8" fillId="6" borderId="43" xfId="0" applyFont="1" applyFill="1" applyBorder="1" applyAlignment="1" applyProtection="1">
      <alignment horizontal="right" vertical="center"/>
      <protection locked="0"/>
    </xf>
    <xf numFmtId="0" fontId="8" fillId="6" borderId="44" xfId="0" applyFont="1" applyFill="1" applyBorder="1" applyAlignment="1" applyProtection="1">
      <alignment horizontal="right" vertical="center"/>
      <protection locked="0"/>
    </xf>
    <xf numFmtId="0" fontId="8" fillId="6" borderId="45" xfId="0" applyFont="1" applyFill="1" applyBorder="1" applyAlignment="1" applyProtection="1">
      <alignment horizontal="right" vertical="center"/>
      <protection locked="0"/>
    </xf>
    <xf numFmtId="0" fontId="16" fillId="6" borderId="40" xfId="0" applyFont="1" applyFill="1" applyBorder="1" applyAlignment="1" applyProtection="1">
      <alignment horizontal="center" vertical="center"/>
      <protection locked="0"/>
    </xf>
    <xf numFmtId="0" fontId="16" fillId="6" borderId="41" xfId="0" applyFont="1" applyFill="1" applyBorder="1" applyAlignment="1" applyProtection="1">
      <alignment horizontal="center" vertical="center"/>
      <protection locked="0"/>
    </xf>
    <xf numFmtId="0" fontId="16" fillId="6" borderId="42" xfId="0" applyFont="1" applyFill="1" applyBorder="1" applyAlignment="1" applyProtection="1">
      <alignment horizontal="center" vertical="center"/>
      <protection locked="0"/>
    </xf>
    <xf numFmtId="0" fontId="16" fillId="6" borderId="43" xfId="0" applyFont="1" applyFill="1" applyBorder="1" applyAlignment="1" applyProtection="1">
      <alignment horizontal="center" vertical="center"/>
      <protection locked="0"/>
    </xf>
    <xf numFmtId="0" fontId="16" fillId="6" borderId="44" xfId="0" applyFont="1" applyFill="1" applyBorder="1" applyAlignment="1" applyProtection="1">
      <alignment horizontal="center" vertical="center"/>
      <protection locked="0"/>
    </xf>
    <xf numFmtId="0" fontId="16" fillId="6" borderId="45" xfId="0" applyFont="1" applyFill="1" applyBorder="1" applyAlignment="1" applyProtection="1">
      <alignment horizontal="center" vertical="center"/>
      <protection locked="0"/>
    </xf>
    <xf numFmtId="20" fontId="17" fillId="0" borderId="43" xfId="0" applyNumberFormat="1" applyFont="1" applyFill="1" applyBorder="1" applyAlignment="1" applyProtection="1">
      <alignment horizontal="left" vertical="top" wrapText="1"/>
    </xf>
    <xf numFmtId="20" fontId="17" fillId="0" borderId="45" xfId="0" applyNumberFormat="1" applyFont="1" applyFill="1" applyBorder="1" applyAlignment="1" applyProtection="1">
      <alignment horizontal="left" vertical="top" wrapText="1"/>
    </xf>
    <xf numFmtId="38" fontId="3" fillId="0" borderId="20" xfId="1" applyFont="1" applyBorder="1" applyAlignment="1" applyProtection="1">
      <alignment horizontal="right" vertical="center"/>
    </xf>
    <xf numFmtId="38" fontId="3" fillId="0" borderId="21" xfId="1" applyFont="1" applyBorder="1" applyAlignment="1" applyProtection="1">
      <alignment horizontal="right" vertical="center"/>
    </xf>
    <xf numFmtId="38" fontId="8" fillId="0" borderId="4" xfId="1" applyFont="1" applyBorder="1" applyAlignment="1" applyProtection="1">
      <alignment horizontal="right" vertical="center"/>
    </xf>
    <xf numFmtId="0" fontId="15" fillId="0" borderId="8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/>
      <protection locked="0"/>
    </xf>
    <xf numFmtId="0" fontId="8" fillId="0" borderId="7" xfId="0" applyFont="1" applyBorder="1" applyAlignment="1" applyProtection="1">
      <alignment horizontal="right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38" fontId="3" fillId="0" borderId="0" xfId="1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67">
    <dxf>
      <fill>
        <patternFill>
          <bgColor rgb="FFFF66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66FF"/>
        </patternFill>
      </fill>
    </dxf>
    <dxf>
      <fill>
        <patternFill>
          <bgColor rgb="FFFFC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FFC000"/>
        </patternFill>
      </fill>
    </dxf>
    <dxf>
      <fill>
        <patternFill>
          <bgColor theme="8" tint="0.59996337778862885"/>
        </patternFill>
      </fill>
    </dxf>
    <dxf>
      <fill>
        <patternFill>
          <bgColor rgb="FFFF66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66FF"/>
      <color rgb="FFEDF694"/>
      <color rgb="FFF4F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85725</xdr:rowOff>
    </xdr:from>
    <xdr:to>
      <xdr:col>3</xdr:col>
      <xdr:colOff>1562100</xdr:colOff>
      <xdr:row>2</xdr:row>
      <xdr:rowOff>200025</xdr:rowOff>
    </xdr:to>
    <xdr:sp macro="[0]!印刷" textlink="">
      <xdr:nvSpPr>
        <xdr:cNvPr id="2" name="正方形/長方形 1"/>
        <xdr:cNvSpPr/>
      </xdr:nvSpPr>
      <xdr:spPr>
        <a:xfrm>
          <a:off x="2085975" y="85725"/>
          <a:ext cx="1447800" cy="514350"/>
        </a:xfrm>
        <a:prstGeom prst="rect">
          <a:avLst/>
        </a:prstGeom>
        <a:solidFill>
          <a:schemeClr val="accent2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印刷確認</a:t>
          </a:r>
          <a:endParaRPr kumimoji="1" lang="en-US" altLang="ja-JP" sz="1200" b="1"/>
        </a:p>
        <a:p>
          <a:pPr algn="ctr"/>
          <a:r>
            <a:rPr kumimoji="1" lang="ja-JP" altLang="en-US" sz="900"/>
            <a:t>自動的に並び変わります。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39997558519241921"/>
  </sheetPr>
  <dimension ref="A1:T47"/>
  <sheetViews>
    <sheetView view="pageBreakPreview" zoomScaleNormal="100" zoomScaleSheetLayoutView="100" workbookViewId="0">
      <selection activeCell="H17" sqref="H17"/>
    </sheetView>
  </sheetViews>
  <sheetFormatPr defaultRowHeight="13.5" x14ac:dyDescent="0.15"/>
  <cols>
    <col min="1" max="1" width="3.75" style="25" customWidth="1"/>
    <col min="2" max="2" width="13.75" style="25" customWidth="1"/>
    <col min="3" max="3" width="8.375" style="25" customWidth="1"/>
    <col min="4" max="4" width="23.375" style="25" customWidth="1"/>
    <col min="5" max="5" width="13.375" style="25" customWidth="1"/>
    <col min="6" max="6" width="6.625" style="25" customWidth="1"/>
    <col min="7" max="7" width="8.375" style="25" customWidth="1"/>
    <col min="8" max="8" width="23.375" style="25" customWidth="1"/>
    <col min="9" max="9" width="13.375" style="25" customWidth="1"/>
    <col min="10" max="10" width="6.625" style="25" customWidth="1"/>
    <col min="11" max="11" width="4.625" style="30" customWidth="1"/>
    <col min="12" max="12" width="3.375" style="30" bestFit="1" customWidth="1"/>
    <col min="13" max="14" width="4.625" style="30" customWidth="1"/>
    <col min="15" max="15" width="3.625" style="1" customWidth="1"/>
    <col min="16" max="16" width="21.5" style="1" customWidth="1"/>
    <col min="17" max="17" width="77" style="1" customWidth="1"/>
    <col min="18" max="18" width="7.5" style="1" hidden="1" customWidth="1"/>
    <col min="19" max="19" width="10.75" style="1" hidden="1" customWidth="1"/>
    <col min="20" max="16384" width="9" style="1"/>
  </cols>
  <sheetData>
    <row r="1" spans="1:20" ht="15" thickBot="1" x14ac:dyDescent="0.2">
      <c r="A1" s="19" t="s">
        <v>0</v>
      </c>
      <c r="B1" s="19"/>
      <c r="C1" s="20"/>
      <c r="D1" s="20"/>
      <c r="E1" s="20"/>
      <c r="F1" s="114"/>
      <c r="G1" s="20"/>
      <c r="H1" s="159" t="s">
        <v>88</v>
      </c>
      <c r="I1" s="159"/>
      <c r="J1" s="159"/>
      <c r="K1" s="103">
        <v>1</v>
      </c>
      <c r="L1" s="116" t="s">
        <v>26</v>
      </c>
      <c r="M1" s="103">
        <v>10</v>
      </c>
      <c r="N1" s="23" t="s">
        <v>25</v>
      </c>
      <c r="P1" s="6" t="s">
        <v>33</v>
      </c>
    </row>
    <row r="2" spans="1:20" ht="17.25" customHeight="1" x14ac:dyDescent="0.15">
      <c r="A2" s="20"/>
      <c r="B2" s="20"/>
      <c r="C2" s="183" t="s">
        <v>57</v>
      </c>
      <c r="D2" s="183"/>
      <c r="E2" s="183"/>
      <c r="F2" s="183"/>
      <c r="G2" s="183"/>
      <c r="H2" s="183"/>
      <c r="I2" s="183"/>
      <c r="J2" s="183"/>
      <c r="K2" s="183"/>
      <c r="L2" s="26"/>
      <c r="M2" s="26"/>
      <c r="N2" s="19"/>
      <c r="P2" s="5"/>
      <c r="R2" s="27" t="s">
        <v>5</v>
      </c>
      <c r="S2" s="20"/>
      <c r="T2" s="5"/>
    </row>
    <row r="3" spans="1:20" ht="17.25" customHeight="1" x14ac:dyDescent="0.15">
      <c r="A3" s="20"/>
      <c r="B3" s="20"/>
      <c r="C3" s="183"/>
      <c r="D3" s="183"/>
      <c r="E3" s="183"/>
      <c r="F3" s="183"/>
      <c r="G3" s="183"/>
      <c r="H3" s="183"/>
      <c r="I3" s="183"/>
      <c r="J3" s="183"/>
      <c r="K3" s="183"/>
      <c r="L3" s="26"/>
      <c r="M3" s="26"/>
      <c r="N3" s="19"/>
      <c r="P3" s="181" t="s">
        <v>36</v>
      </c>
      <c r="Q3" s="182"/>
      <c r="R3" s="28" t="s">
        <v>53</v>
      </c>
      <c r="S3" s="29"/>
      <c r="T3" s="5"/>
    </row>
    <row r="4" spans="1:20" ht="16.5" customHeight="1" thickBot="1" x14ac:dyDescent="0.2">
      <c r="A4" s="20"/>
      <c r="B4" s="20"/>
      <c r="C4" s="20"/>
      <c r="D4" s="20"/>
      <c r="E4" s="20"/>
      <c r="F4" s="20"/>
      <c r="G4" s="20"/>
      <c r="H4" s="34" t="s">
        <v>41</v>
      </c>
      <c r="I4" s="34"/>
      <c r="J4" s="34"/>
      <c r="K4" s="19"/>
      <c r="L4" s="70"/>
      <c r="M4" s="70"/>
      <c r="N4" s="70"/>
      <c r="P4" s="7" t="s">
        <v>34</v>
      </c>
      <c r="Q4" s="7"/>
      <c r="R4" s="28" t="s">
        <v>54</v>
      </c>
      <c r="S4" s="29"/>
      <c r="T4" s="5"/>
    </row>
    <row r="5" spans="1:20" ht="14.25" customHeight="1" x14ac:dyDescent="0.15">
      <c r="A5" s="184" t="s">
        <v>44</v>
      </c>
      <c r="B5" s="185"/>
      <c r="C5" s="186"/>
      <c r="D5" s="160" t="s">
        <v>7</v>
      </c>
      <c r="E5" s="115"/>
      <c r="F5" s="33"/>
      <c r="G5" s="34"/>
      <c r="H5" s="164" t="s">
        <v>43</v>
      </c>
      <c r="I5" s="165"/>
      <c r="J5" s="165"/>
      <c r="K5" s="166"/>
      <c r="L5" s="70"/>
      <c r="M5" s="70"/>
      <c r="N5" s="70"/>
      <c r="P5" s="7" t="s">
        <v>35</v>
      </c>
      <c r="Q5" s="7"/>
      <c r="R5" s="28" t="s">
        <v>55</v>
      </c>
      <c r="S5" s="29"/>
      <c r="T5" s="5"/>
    </row>
    <row r="6" spans="1:20" ht="14.25" customHeight="1" thickBot="1" x14ac:dyDescent="0.2">
      <c r="A6" s="187"/>
      <c r="B6" s="188"/>
      <c r="C6" s="189"/>
      <c r="D6" s="161"/>
      <c r="E6" s="115"/>
      <c r="F6" s="35"/>
      <c r="G6" s="35"/>
      <c r="H6" s="167"/>
      <c r="I6" s="168"/>
      <c r="J6" s="168"/>
      <c r="K6" s="169"/>
      <c r="L6" s="70" t="s">
        <v>42</v>
      </c>
      <c r="M6" s="70"/>
      <c r="N6" s="70"/>
      <c r="P6" s="7" t="s">
        <v>37</v>
      </c>
      <c r="Q6" s="7"/>
      <c r="R6" s="28" t="s">
        <v>56</v>
      </c>
      <c r="S6" s="29"/>
      <c r="T6" s="5"/>
    </row>
    <row r="7" spans="1:20" ht="14.25" customHeight="1" thickBot="1" x14ac:dyDescent="0.2">
      <c r="A7" s="20"/>
      <c r="B7" s="20"/>
      <c r="C7" s="20"/>
      <c r="D7" s="72" t="str">
        <f>IF(SUM(計算用!K3:K17,計算用!L3:L17,計算用!M3:M17,計算用!N3:N17)&gt;0,"エラー内容","")</f>
        <v/>
      </c>
      <c r="E7" s="73"/>
      <c r="F7" s="35"/>
      <c r="G7" s="35"/>
      <c r="H7" s="71"/>
      <c r="I7" s="71"/>
      <c r="J7" s="71"/>
      <c r="K7" s="71"/>
      <c r="L7" s="70"/>
      <c r="M7" s="70"/>
      <c r="N7" s="70"/>
      <c r="R7" s="36" t="s">
        <v>31</v>
      </c>
      <c r="S7" s="20"/>
      <c r="T7" s="5"/>
    </row>
    <row r="8" spans="1:20" ht="15" customHeight="1" x14ac:dyDescent="0.15">
      <c r="A8" s="20"/>
      <c r="B8" s="20"/>
      <c r="C8" s="56"/>
      <c r="D8" s="160" t="str">
        <f>IF(SUM(計算用!K3:K32)&gt;0,"インターナショナルコースは本校会場のみでの受験となっております。","")</f>
        <v/>
      </c>
      <c r="E8" s="160"/>
      <c r="F8" s="160"/>
      <c r="G8" s="160"/>
      <c r="H8" s="160"/>
      <c r="I8" s="115"/>
      <c r="J8" s="115"/>
      <c r="K8" s="38"/>
      <c r="L8" s="19"/>
      <c r="M8" s="19"/>
      <c r="N8" s="38"/>
      <c r="P8" s="174" t="s">
        <v>76</v>
      </c>
      <c r="Q8" s="175"/>
      <c r="R8" s="28" t="s">
        <v>79</v>
      </c>
      <c r="S8" s="178" t="s">
        <v>39</v>
      </c>
      <c r="T8" s="5"/>
    </row>
    <row r="9" spans="1:20" ht="15" customHeight="1" x14ac:dyDescent="0.15">
      <c r="A9" s="39"/>
      <c r="B9" s="40"/>
      <c r="C9" s="117"/>
      <c r="D9" s="162" t="str">
        <f>IF(SUM(計算用!L3:L32,計算用!M3:M32)&gt;0,"推薦(面接のみ)で受験される場合は、本校会場のみでの受験となっております。","")</f>
        <v/>
      </c>
      <c r="E9" s="162"/>
      <c r="F9" s="162"/>
      <c r="G9" s="162"/>
      <c r="H9" s="162"/>
      <c r="I9" s="102">
        <f>COUNTA(D13:D42,H13:H42)</f>
        <v>22</v>
      </c>
      <c r="J9" s="48" t="s">
        <v>8</v>
      </c>
      <c r="K9" s="170">
        <f>SUM(K12:N42)</f>
        <v>65000</v>
      </c>
      <c r="L9" s="171"/>
      <c r="M9" s="171"/>
      <c r="N9" s="48" t="s">
        <v>9</v>
      </c>
      <c r="P9" s="176"/>
      <c r="Q9" s="177"/>
      <c r="R9" s="28" t="s">
        <v>80</v>
      </c>
      <c r="S9" s="179"/>
      <c r="T9" s="5"/>
    </row>
    <row r="10" spans="1:20" ht="15" customHeight="1" x14ac:dyDescent="0.15">
      <c r="A10" s="194" t="s">
        <v>32</v>
      </c>
      <c r="B10" s="195"/>
      <c r="C10" s="29"/>
      <c r="D10" s="163" t="str">
        <f>IF(SUM(計算用!N3:N32)&gt;0,"専願はどちらか1日のみとなります。","")</f>
        <v/>
      </c>
      <c r="E10" s="163"/>
      <c r="F10" s="163"/>
      <c r="G10" s="163"/>
      <c r="H10" s="163"/>
      <c r="I10" s="39"/>
      <c r="J10" s="39"/>
      <c r="K10" s="86"/>
      <c r="L10" s="87"/>
      <c r="M10" s="86"/>
      <c r="N10" s="87"/>
      <c r="P10" s="176"/>
      <c r="Q10" s="177"/>
      <c r="R10" s="28" t="s">
        <v>81</v>
      </c>
      <c r="S10" s="178" t="s">
        <v>40</v>
      </c>
      <c r="T10" s="5"/>
    </row>
    <row r="11" spans="1:20" ht="19.5" customHeight="1" x14ac:dyDescent="0.15">
      <c r="A11" s="190" t="s">
        <v>1</v>
      </c>
      <c r="B11" s="191"/>
      <c r="C11" s="196" t="s">
        <v>46</v>
      </c>
      <c r="D11" s="196"/>
      <c r="E11" s="196"/>
      <c r="F11" s="196"/>
      <c r="G11" s="196" t="s">
        <v>47</v>
      </c>
      <c r="H11" s="196"/>
      <c r="I11" s="196"/>
      <c r="J11" s="196"/>
      <c r="K11" s="197" t="s">
        <v>27</v>
      </c>
      <c r="L11" s="198"/>
      <c r="M11" s="198"/>
      <c r="N11" s="199"/>
      <c r="P11" s="176"/>
      <c r="Q11" s="177"/>
      <c r="R11" s="28" t="s">
        <v>82</v>
      </c>
      <c r="S11" s="180"/>
      <c r="T11" s="5"/>
    </row>
    <row r="12" spans="1:20" ht="21.75" customHeight="1" thickBot="1" x14ac:dyDescent="0.2">
      <c r="A12" s="192"/>
      <c r="B12" s="193"/>
      <c r="C12" s="90" t="s">
        <v>3</v>
      </c>
      <c r="D12" s="91" t="s">
        <v>38</v>
      </c>
      <c r="E12" s="92" t="s">
        <v>45</v>
      </c>
      <c r="F12" s="93" t="s">
        <v>6</v>
      </c>
      <c r="G12" s="90" t="s">
        <v>3</v>
      </c>
      <c r="H12" s="91" t="s">
        <v>38</v>
      </c>
      <c r="I12" s="92" t="s">
        <v>45</v>
      </c>
      <c r="J12" s="93" t="s">
        <v>6</v>
      </c>
      <c r="K12" s="200"/>
      <c r="L12" s="201"/>
      <c r="M12" s="201"/>
      <c r="N12" s="202"/>
      <c r="P12" s="176"/>
      <c r="Q12" s="177"/>
      <c r="R12" s="28" t="s">
        <v>83</v>
      </c>
      <c r="S12" s="179"/>
      <c r="T12" s="5"/>
    </row>
    <row r="13" spans="1:20" ht="21.75" customHeight="1" x14ac:dyDescent="0.15">
      <c r="A13" s="119">
        <v>1</v>
      </c>
      <c r="B13" s="104" t="s">
        <v>12</v>
      </c>
      <c r="C13" s="105" t="s">
        <v>59</v>
      </c>
      <c r="D13" s="106" t="s">
        <v>79</v>
      </c>
      <c r="E13" s="107" t="s">
        <v>49</v>
      </c>
      <c r="F13" s="108"/>
      <c r="G13" s="105"/>
      <c r="H13" s="106"/>
      <c r="I13" s="107"/>
      <c r="J13" s="109"/>
      <c r="K13" s="172">
        <f t="shared" ref="K13:K27" si="0">IF(B13="","",(IF(COUNTA(D13,H13)&gt;0,1,0)-IF(COUNTIF(F13:J13,"○")=0,0,1))*13000)</f>
        <v>13000</v>
      </c>
      <c r="L13" s="172"/>
      <c r="M13" s="172"/>
      <c r="N13" s="173"/>
      <c r="P13" s="176"/>
      <c r="Q13" s="177"/>
      <c r="R13" s="45" t="s">
        <v>45</v>
      </c>
      <c r="S13" s="20"/>
      <c r="T13" s="5"/>
    </row>
    <row r="14" spans="1:20" ht="21.75" customHeight="1" x14ac:dyDescent="0.15">
      <c r="A14" s="119">
        <v>2</v>
      </c>
      <c r="B14" s="110" t="s">
        <v>13</v>
      </c>
      <c r="C14" s="57" t="s">
        <v>61</v>
      </c>
      <c r="D14" s="10" t="s">
        <v>80</v>
      </c>
      <c r="E14" s="11" t="s">
        <v>89</v>
      </c>
      <c r="F14" s="3"/>
      <c r="G14" s="57"/>
      <c r="H14" s="10"/>
      <c r="I14" s="11"/>
      <c r="J14" s="111"/>
      <c r="K14" s="172">
        <f t="shared" si="0"/>
        <v>13000</v>
      </c>
      <c r="L14" s="172"/>
      <c r="M14" s="172"/>
      <c r="N14" s="173"/>
      <c r="P14" s="176"/>
      <c r="Q14" s="177"/>
      <c r="R14" s="28" t="s">
        <v>48</v>
      </c>
      <c r="S14" s="20"/>
      <c r="T14" s="5"/>
    </row>
    <row r="15" spans="1:20" ht="21.75" customHeight="1" x14ac:dyDescent="0.15">
      <c r="A15" s="119">
        <v>3</v>
      </c>
      <c r="B15" s="110" t="s">
        <v>23</v>
      </c>
      <c r="C15" s="57"/>
      <c r="D15" s="10"/>
      <c r="E15" s="11"/>
      <c r="F15" s="3"/>
      <c r="G15" s="57" t="s">
        <v>52</v>
      </c>
      <c r="H15" s="10" t="s">
        <v>81</v>
      </c>
      <c r="I15" s="11" t="s">
        <v>48</v>
      </c>
      <c r="J15" s="111" t="s">
        <v>62</v>
      </c>
      <c r="K15" s="172">
        <f t="shared" si="0"/>
        <v>0</v>
      </c>
      <c r="L15" s="172"/>
      <c r="M15" s="172"/>
      <c r="N15" s="173"/>
      <c r="P15" s="176"/>
      <c r="Q15" s="177"/>
      <c r="R15" s="28" t="s">
        <v>49</v>
      </c>
      <c r="S15" s="20"/>
      <c r="T15" s="5"/>
    </row>
    <row r="16" spans="1:20" ht="21.75" customHeight="1" x14ac:dyDescent="0.15">
      <c r="A16" s="89">
        <v>4</v>
      </c>
      <c r="B16" s="110" t="s">
        <v>14</v>
      </c>
      <c r="C16" s="57"/>
      <c r="D16" s="10"/>
      <c r="E16" s="11"/>
      <c r="F16" s="3"/>
      <c r="G16" s="57" t="s">
        <v>52</v>
      </c>
      <c r="H16" s="10" t="s">
        <v>97</v>
      </c>
      <c r="I16" s="11" t="s">
        <v>49</v>
      </c>
      <c r="J16" s="111" t="s">
        <v>62</v>
      </c>
      <c r="K16" s="172">
        <f t="shared" si="0"/>
        <v>0</v>
      </c>
      <c r="L16" s="172"/>
      <c r="M16" s="172"/>
      <c r="N16" s="173"/>
      <c r="P16" s="176"/>
      <c r="Q16" s="177"/>
      <c r="R16" s="46" t="s">
        <v>84</v>
      </c>
      <c r="S16" s="20"/>
      <c r="T16" s="5"/>
    </row>
    <row r="17" spans="1:20" ht="21.75" customHeight="1" x14ac:dyDescent="0.15">
      <c r="A17" s="89">
        <v>5</v>
      </c>
      <c r="B17" s="110" t="s">
        <v>15</v>
      </c>
      <c r="C17" s="57" t="s">
        <v>52</v>
      </c>
      <c r="D17" s="10" t="s">
        <v>79</v>
      </c>
      <c r="E17" s="11" t="s">
        <v>84</v>
      </c>
      <c r="F17" s="3"/>
      <c r="G17" s="57" t="s">
        <v>61</v>
      </c>
      <c r="H17" s="10" t="s">
        <v>81</v>
      </c>
      <c r="I17" s="11" t="s">
        <v>84</v>
      </c>
      <c r="J17" s="111" t="s">
        <v>62</v>
      </c>
      <c r="K17" s="172">
        <f t="shared" si="0"/>
        <v>0</v>
      </c>
      <c r="L17" s="172"/>
      <c r="M17" s="172"/>
      <c r="N17" s="173"/>
      <c r="P17" s="176"/>
      <c r="Q17" s="177"/>
      <c r="R17" s="158" t="s">
        <v>89</v>
      </c>
      <c r="S17" s="20"/>
      <c r="T17" s="5"/>
    </row>
    <row r="18" spans="1:20" ht="21.75" customHeight="1" x14ac:dyDescent="0.15">
      <c r="A18" s="89">
        <v>6</v>
      </c>
      <c r="B18" s="110" t="s">
        <v>16</v>
      </c>
      <c r="C18" s="57" t="s">
        <v>52</v>
      </c>
      <c r="D18" s="10" t="s">
        <v>80</v>
      </c>
      <c r="E18" s="11" t="s">
        <v>48</v>
      </c>
      <c r="F18" s="3"/>
      <c r="G18" s="57" t="s">
        <v>52</v>
      </c>
      <c r="H18" s="10" t="s">
        <v>83</v>
      </c>
      <c r="I18" s="11" t="s">
        <v>89</v>
      </c>
      <c r="J18" s="111" t="s">
        <v>62</v>
      </c>
      <c r="K18" s="172">
        <f t="shared" si="0"/>
        <v>0</v>
      </c>
      <c r="L18" s="172"/>
      <c r="M18" s="172"/>
      <c r="N18" s="173"/>
      <c r="P18" s="176"/>
      <c r="Q18" s="177"/>
      <c r="R18" s="47" t="s">
        <v>11</v>
      </c>
      <c r="S18" s="20"/>
      <c r="T18" s="5"/>
    </row>
    <row r="19" spans="1:20" ht="21.75" customHeight="1" x14ac:dyDescent="0.15">
      <c r="A19" s="89">
        <v>7</v>
      </c>
      <c r="B19" s="110" t="s">
        <v>24</v>
      </c>
      <c r="C19" s="57" t="s">
        <v>52</v>
      </c>
      <c r="D19" s="10" t="s">
        <v>80</v>
      </c>
      <c r="E19" s="11" t="s">
        <v>49</v>
      </c>
      <c r="F19" s="3" t="s">
        <v>62</v>
      </c>
      <c r="G19" s="57" t="s">
        <v>52</v>
      </c>
      <c r="H19" s="10" t="s">
        <v>81</v>
      </c>
      <c r="I19" s="11" t="s">
        <v>49</v>
      </c>
      <c r="J19" s="111"/>
      <c r="K19" s="172">
        <f t="shared" si="0"/>
        <v>0</v>
      </c>
      <c r="L19" s="172"/>
      <c r="M19" s="172"/>
      <c r="N19" s="173"/>
      <c r="P19" s="176"/>
      <c r="Q19" s="177"/>
      <c r="R19" s="28" t="s">
        <v>63</v>
      </c>
      <c r="S19" s="25"/>
    </row>
    <row r="20" spans="1:20" ht="21.75" customHeight="1" x14ac:dyDescent="0.15">
      <c r="A20" s="89">
        <v>8</v>
      </c>
      <c r="B20" s="110" t="s">
        <v>17</v>
      </c>
      <c r="C20" s="57" t="s">
        <v>54</v>
      </c>
      <c r="D20" s="10" t="s">
        <v>79</v>
      </c>
      <c r="E20" s="11" t="s">
        <v>84</v>
      </c>
      <c r="F20" s="3"/>
      <c r="G20" s="57" t="s">
        <v>52</v>
      </c>
      <c r="H20" s="10" t="s">
        <v>83</v>
      </c>
      <c r="I20" s="11" t="s">
        <v>84</v>
      </c>
      <c r="J20" s="111"/>
      <c r="K20" s="172">
        <f t="shared" si="0"/>
        <v>13000</v>
      </c>
      <c r="L20" s="172"/>
      <c r="M20" s="172"/>
      <c r="N20" s="173"/>
      <c r="P20" s="176"/>
      <c r="Q20" s="177"/>
      <c r="R20" s="28"/>
      <c r="S20" s="25"/>
    </row>
    <row r="21" spans="1:20" ht="21.75" customHeight="1" x14ac:dyDescent="0.15">
      <c r="A21" s="89">
        <v>9</v>
      </c>
      <c r="B21" s="110" t="s">
        <v>18</v>
      </c>
      <c r="C21" s="57" t="s">
        <v>53</v>
      </c>
      <c r="D21" s="10" t="s">
        <v>79</v>
      </c>
      <c r="E21" s="11" t="s">
        <v>48</v>
      </c>
      <c r="F21" s="3" t="s">
        <v>62</v>
      </c>
      <c r="G21" s="57" t="s">
        <v>52</v>
      </c>
      <c r="H21" s="10" t="s">
        <v>81</v>
      </c>
      <c r="I21" s="11" t="s">
        <v>89</v>
      </c>
      <c r="J21" s="111"/>
      <c r="K21" s="172">
        <f t="shared" si="0"/>
        <v>0</v>
      </c>
      <c r="L21" s="172"/>
      <c r="M21" s="172"/>
      <c r="N21" s="173"/>
      <c r="P21" s="176"/>
      <c r="Q21" s="177"/>
    </row>
    <row r="22" spans="1:20" ht="21.75" customHeight="1" x14ac:dyDescent="0.15">
      <c r="A22" s="89">
        <v>10</v>
      </c>
      <c r="B22" s="110" t="s">
        <v>19</v>
      </c>
      <c r="C22" s="57" t="s">
        <v>55</v>
      </c>
      <c r="D22" s="10" t="s">
        <v>80</v>
      </c>
      <c r="E22" s="11" t="s">
        <v>84</v>
      </c>
      <c r="F22" s="3"/>
      <c r="G22" s="57" t="s">
        <v>55</v>
      </c>
      <c r="H22" s="10" t="s">
        <v>81</v>
      </c>
      <c r="I22" s="11" t="s">
        <v>89</v>
      </c>
      <c r="J22" s="111"/>
      <c r="K22" s="172">
        <f t="shared" si="0"/>
        <v>13000</v>
      </c>
      <c r="L22" s="172"/>
      <c r="M22" s="172"/>
      <c r="N22" s="173"/>
      <c r="P22" s="176"/>
      <c r="Q22" s="177"/>
    </row>
    <row r="23" spans="1:20" ht="21.75" customHeight="1" x14ac:dyDescent="0.15">
      <c r="A23" s="89">
        <v>11</v>
      </c>
      <c r="B23" s="110" t="s">
        <v>20</v>
      </c>
      <c r="C23" s="57" t="s">
        <v>56</v>
      </c>
      <c r="D23" s="10" t="s">
        <v>80</v>
      </c>
      <c r="E23" s="11" t="s">
        <v>49</v>
      </c>
      <c r="F23" s="3"/>
      <c r="G23" s="57"/>
      <c r="H23" s="10"/>
      <c r="I23" s="11"/>
      <c r="J23" s="111"/>
      <c r="K23" s="172">
        <f t="shared" si="0"/>
        <v>13000</v>
      </c>
      <c r="L23" s="172"/>
      <c r="M23" s="172"/>
      <c r="N23" s="173"/>
      <c r="P23" s="176"/>
      <c r="Q23" s="177"/>
    </row>
    <row r="24" spans="1:20" ht="21.75" customHeight="1" x14ac:dyDescent="0.15">
      <c r="A24" s="89">
        <v>12</v>
      </c>
      <c r="B24" s="110" t="s">
        <v>28</v>
      </c>
      <c r="C24" s="57"/>
      <c r="D24" s="10"/>
      <c r="E24" s="11"/>
      <c r="F24" s="3"/>
      <c r="G24" s="57" t="s">
        <v>54</v>
      </c>
      <c r="H24" s="10" t="s">
        <v>97</v>
      </c>
      <c r="I24" s="11" t="s">
        <v>84</v>
      </c>
      <c r="J24" s="111" t="s">
        <v>62</v>
      </c>
      <c r="K24" s="172">
        <f t="shared" si="0"/>
        <v>0</v>
      </c>
      <c r="L24" s="172"/>
      <c r="M24" s="172"/>
      <c r="N24" s="173"/>
      <c r="O24" s="2"/>
      <c r="P24" s="176"/>
      <c r="Q24" s="177"/>
    </row>
    <row r="25" spans="1:20" ht="21.75" customHeight="1" x14ac:dyDescent="0.15">
      <c r="A25" s="89">
        <v>13</v>
      </c>
      <c r="B25" s="110" t="s">
        <v>21</v>
      </c>
      <c r="C25" s="57"/>
      <c r="D25" s="10"/>
      <c r="E25" s="11"/>
      <c r="F25" s="3"/>
      <c r="G25" s="57" t="s">
        <v>53</v>
      </c>
      <c r="H25" s="10" t="s">
        <v>83</v>
      </c>
      <c r="I25" s="11" t="s">
        <v>48</v>
      </c>
      <c r="J25" s="111" t="s">
        <v>62</v>
      </c>
      <c r="K25" s="172">
        <f t="shared" si="0"/>
        <v>0</v>
      </c>
      <c r="L25" s="172"/>
      <c r="M25" s="172"/>
      <c r="N25" s="173"/>
      <c r="P25" s="176"/>
      <c r="Q25" s="177"/>
    </row>
    <row r="26" spans="1:20" ht="21.75" customHeight="1" x14ac:dyDescent="0.15">
      <c r="A26" s="89">
        <v>14</v>
      </c>
      <c r="B26" s="110" t="s">
        <v>22</v>
      </c>
      <c r="C26" s="57" t="s">
        <v>60</v>
      </c>
      <c r="D26" s="10" t="s">
        <v>79</v>
      </c>
      <c r="E26" s="11" t="s">
        <v>84</v>
      </c>
      <c r="F26" s="3" t="s">
        <v>62</v>
      </c>
      <c r="G26" s="57"/>
      <c r="H26" s="10"/>
      <c r="I26" s="11"/>
      <c r="J26" s="111"/>
      <c r="K26" s="172">
        <f t="shared" si="0"/>
        <v>0</v>
      </c>
      <c r="L26" s="172"/>
      <c r="M26" s="172"/>
      <c r="N26" s="173"/>
      <c r="P26" s="176"/>
      <c r="Q26" s="177"/>
    </row>
    <row r="27" spans="1:20" ht="21.75" customHeight="1" x14ac:dyDescent="0.15">
      <c r="A27" s="89">
        <v>15</v>
      </c>
      <c r="B27" s="110" t="s">
        <v>29</v>
      </c>
      <c r="C27" s="57" t="s">
        <v>59</v>
      </c>
      <c r="D27" s="10" t="s">
        <v>80</v>
      </c>
      <c r="E27" s="11" t="s">
        <v>89</v>
      </c>
      <c r="F27" s="3"/>
      <c r="G27" s="57" t="s">
        <v>56</v>
      </c>
      <c r="H27" s="10" t="s">
        <v>81</v>
      </c>
      <c r="I27" s="11" t="s">
        <v>89</v>
      </c>
      <c r="J27" s="111" t="s">
        <v>62</v>
      </c>
      <c r="K27" s="172">
        <f t="shared" si="0"/>
        <v>0</v>
      </c>
      <c r="L27" s="172"/>
      <c r="M27" s="172"/>
      <c r="N27" s="173"/>
      <c r="P27" s="176"/>
      <c r="Q27" s="177"/>
    </row>
    <row r="28" spans="1:20" ht="21.75" customHeight="1" x14ac:dyDescent="0.15">
      <c r="A28" s="89">
        <v>16</v>
      </c>
      <c r="B28" s="94"/>
      <c r="C28" s="118"/>
      <c r="D28" s="15"/>
      <c r="E28" s="16"/>
      <c r="F28" s="17"/>
      <c r="G28" s="118"/>
      <c r="H28" s="15"/>
      <c r="I28" s="16"/>
      <c r="J28" s="95"/>
      <c r="K28" s="172" t="str">
        <f t="shared" ref="K28:K42" si="1">IF(B28="","",(IF(COUNTA(D28,H28)&gt;0,1,0)-IF(COUNTIF(F28:J28,"〇")=0,0,1))*13000)</f>
        <v/>
      </c>
      <c r="L28" s="172"/>
      <c r="M28" s="172"/>
      <c r="N28" s="173"/>
      <c r="P28" s="142"/>
      <c r="Q28" s="142"/>
    </row>
    <row r="29" spans="1:20" ht="21.75" customHeight="1" x14ac:dyDescent="0.15">
      <c r="A29" s="89">
        <v>17</v>
      </c>
      <c r="B29" s="94"/>
      <c r="C29" s="118"/>
      <c r="D29" s="15"/>
      <c r="E29" s="16"/>
      <c r="F29" s="17"/>
      <c r="G29" s="118"/>
      <c r="H29" s="15"/>
      <c r="I29" s="16"/>
      <c r="J29" s="95"/>
      <c r="K29" s="172" t="str">
        <f t="shared" si="1"/>
        <v/>
      </c>
      <c r="L29" s="172"/>
      <c r="M29" s="172"/>
      <c r="N29" s="173"/>
      <c r="P29" s="142"/>
      <c r="Q29" s="142"/>
    </row>
    <row r="30" spans="1:20" ht="21.75" customHeight="1" x14ac:dyDescent="0.15">
      <c r="A30" s="89">
        <v>18</v>
      </c>
      <c r="B30" s="94"/>
      <c r="C30" s="118"/>
      <c r="D30" s="15"/>
      <c r="E30" s="16"/>
      <c r="F30" s="17"/>
      <c r="G30" s="118"/>
      <c r="H30" s="15"/>
      <c r="I30" s="16"/>
      <c r="J30" s="95"/>
      <c r="K30" s="172" t="str">
        <f t="shared" si="1"/>
        <v/>
      </c>
      <c r="L30" s="172"/>
      <c r="M30" s="172"/>
      <c r="N30" s="173"/>
      <c r="P30" s="142"/>
      <c r="Q30" s="142"/>
    </row>
    <row r="31" spans="1:20" ht="21.75" customHeight="1" x14ac:dyDescent="0.15">
      <c r="A31" s="89">
        <v>19</v>
      </c>
      <c r="B31" s="94"/>
      <c r="C31" s="118"/>
      <c r="D31" s="15"/>
      <c r="E31" s="16"/>
      <c r="F31" s="17"/>
      <c r="G31" s="118"/>
      <c r="H31" s="15"/>
      <c r="I31" s="16"/>
      <c r="J31" s="95"/>
      <c r="K31" s="172" t="str">
        <f t="shared" si="1"/>
        <v/>
      </c>
      <c r="L31" s="172"/>
      <c r="M31" s="172"/>
      <c r="N31" s="173"/>
      <c r="P31" s="143"/>
      <c r="Q31" s="143"/>
    </row>
    <row r="32" spans="1:20" ht="21.75" customHeight="1" x14ac:dyDescent="0.15">
      <c r="A32" s="89">
        <v>20</v>
      </c>
      <c r="B32" s="94"/>
      <c r="C32" s="118"/>
      <c r="D32" s="15"/>
      <c r="E32" s="16"/>
      <c r="F32" s="17"/>
      <c r="G32" s="118"/>
      <c r="H32" s="15"/>
      <c r="I32" s="16"/>
      <c r="J32" s="95"/>
      <c r="K32" s="172" t="str">
        <f t="shared" si="1"/>
        <v/>
      </c>
      <c r="L32" s="172"/>
      <c r="M32" s="172"/>
      <c r="N32" s="173"/>
      <c r="P32" s="143"/>
      <c r="Q32" s="144"/>
    </row>
    <row r="33" spans="1:17" ht="21.75" customHeight="1" x14ac:dyDescent="0.15">
      <c r="A33" s="89">
        <v>21</v>
      </c>
      <c r="B33" s="94"/>
      <c r="C33" s="118"/>
      <c r="D33" s="15"/>
      <c r="E33" s="16"/>
      <c r="F33" s="17"/>
      <c r="G33" s="118"/>
      <c r="H33" s="15"/>
      <c r="I33" s="16"/>
      <c r="J33" s="95"/>
      <c r="K33" s="172" t="str">
        <f t="shared" si="1"/>
        <v/>
      </c>
      <c r="L33" s="172"/>
      <c r="M33" s="172"/>
      <c r="N33" s="173"/>
      <c r="P33" s="143"/>
      <c r="Q33" s="143"/>
    </row>
    <row r="34" spans="1:17" ht="21.75" customHeight="1" x14ac:dyDescent="0.15">
      <c r="A34" s="89">
        <v>22</v>
      </c>
      <c r="B34" s="94"/>
      <c r="C34" s="118"/>
      <c r="D34" s="15"/>
      <c r="E34" s="16"/>
      <c r="F34" s="17"/>
      <c r="G34" s="118"/>
      <c r="H34" s="15"/>
      <c r="I34" s="16"/>
      <c r="J34" s="95"/>
      <c r="K34" s="172" t="str">
        <f t="shared" si="1"/>
        <v/>
      </c>
      <c r="L34" s="172"/>
      <c r="M34" s="172"/>
      <c r="N34" s="173"/>
      <c r="P34" s="143"/>
      <c r="Q34" s="143"/>
    </row>
    <row r="35" spans="1:17" ht="21.75" customHeight="1" x14ac:dyDescent="0.15">
      <c r="A35" s="89">
        <v>23</v>
      </c>
      <c r="B35" s="94"/>
      <c r="C35" s="118"/>
      <c r="D35" s="15"/>
      <c r="E35" s="16"/>
      <c r="F35" s="17"/>
      <c r="G35" s="118"/>
      <c r="H35" s="15"/>
      <c r="I35" s="16"/>
      <c r="J35" s="95"/>
      <c r="K35" s="172" t="str">
        <f t="shared" si="1"/>
        <v/>
      </c>
      <c r="L35" s="172"/>
      <c r="M35" s="172"/>
      <c r="N35" s="173"/>
      <c r="P35" s="143"/>
      <c r="Q35" s="143"/>
    </row>
    <row r="36" spans="1:17" ht="21.75" customHeight="1" x14ac:dyDescent="0.15">
      <c r="A36" s="89">
        <v>24</v>
      </c>
      <c r="B36" s="94"/>
      <c r="C36" s="118"/>
      <c r="D36" s="15"/>
      <c r="E36" s="16"/>
      <c r="F36" s="17"/>
      <c r="G36" s="118"/>
      <c r="H36" s="15"/>
      <c r="I36" s="16"/>
      <c r="J36" s="95"/>
      <c r="K36" s="172" t="str">
        <f t="shared" si="1"/>
        <v/>
      </c>
      <c r="L36" s="172"/>
      <c r="M36" s="172"/>
      <c r="N36" s="173"/>
      <c r="P36" s="143"/>
      <c r="Q36" s="143"/>
    </row>
    <row r="37" spans="1:17" ht="21.75" customHeight="1" x14ac:dyDescent="0.15">
      <c r="A37" s="89">
        <v>25</v>
      </c>
      <c r="B37" s="94"/>
      <c r="C37" s="118"/>
      <c r="D37" s="15"/>
      <c r="E37" s="16"/>
      <c r="F37" s="17"/>
      <c r="G37" s="118"/>
      <c r="H37" s="15"/>
      <c r="I37" s="16"/>
      <c r="J37" s="95"/>
      <c r="K37" s="172" t="str">
        <f t="shared" si="1"/>
        <v/>
      </c>
      <c r="L37" s="172"/>
      <c r="M37" s="172"/>
      <c r="N37" s="173"/>
      <c r="P37" s="143"/>
      <c r="Q37" s="143"/>
    </row>
    <row r="38" spans="1:17" ht="21.75" customHeight="1" x14ac:dyDescent="0.15">
      <c r="A38" s="89">
        <v>26</v>
      </c>
      <c r="B38" s="94"/>
      <c r="C38" s="118"/>
      <c r="D38" s="15"/>
      <c r="E38" s="16"/>
      <c r="F38" s="17"/>
      <c r="G38" s="118"/>
      <c r="H38" s="15"/>
      <c r="I38" s="16"/>
      <c r="J38" s="95"/>
      <c r="K38" s="172" t="str">
        <f t="shared" si="1"/>
        <v/>
      </c>
      <c r="L38" s="172"/>
      <c r="M38" s="172"/>
      <c r="N38" s="173"/>
      <c r="P38" s="143"/>
      <c r="Q38" s="143"/>
    </row>
    <row r="39" spans="1:17" ht="21.75" customHeight="1" x14ac:dyDescent="0.15">
      <c r="A39" s="89">
        <v>27</v>
      </c>
      <c r="B39" s="94"/>
      <c r="C39" s="118"/>
      <c r="D39" s="15"/>
      <c r="E39" s="16"/>
      <c r="F39" s="17"/>
      <c r="G39" s="118"/>
      <c r="H39" s="15"/>
      <c r="I39" s="16"/>
      <c r="J39" s="95"/>
      <c r="K39" s="172" t="str">
        <f t="shared" si="1"/>
        <v/>
      </c>
      <c r="L39" s="172"/>
      <c r="M39" s="172"/>
      <c r="N39" s="173"/>
      <c r="P39" s="143"/>
      <c r="Q39" s="143"/>
    </row>
    <row r="40" spans="1:17" ht="21.75" customHeight="1" x14ac:dyDescent="0.15">
      <c r="A40" s="89">
        <v>28</v>
      </c>
      <c r="B40" s="94"/>
      <c r="C40" s="118"/>
      <c r="D40" s="15"/>
      <c r="E40" s="16"/>
      <c r="F40" s="17"/>
      <c r="G40" s="118"/>
      <c r="H40" s="15"/>
      <c r="I40" s="16"/>
      <c r="J40" s="95"/>
      <c r="K40" s="172" t="str">
        <f t="shared" si="1"/>
        <v/>
      </c>
      <c r="L40" s="172"/>
      <c r="M40" s="172"/>
      <c r="N40" s="173"/>
      <c r="P40" s="143"/>
      <c r="Q40" s="143"/>
    </row>
    <row r="41" spans="1:17" ht="21.75" customHeight="1" x14ac:dyDescent="0.15">
      <c r="A41" s="89">
        <v>29</v>
      </c>
      <c r="B41" s="94"/>
      <c r="C41" s="118"/>
      <c r="D41" s="15"/>
      <c r="E41" s="16"/>
      <c r="F41" s="17"/>
      <c r="G41" s="118"/>
      <c r="H41" s="15"/>
      <c r="I41" s="16"/>
      <c r="J41" s="95"/>
      <c r="K41" s="172" t="str">
        <f t="shared" si="1"/>
        <v/>
      </c>
      <c r="L41" s="172"/>
      <c r="M41" s="172"/>
      <c r="N41" s="173"/>
      <c r="P41" s="143"/>
      <c r="Q41" s="143"/>
    </row>
    <row r="42" spans="1:17" ht="21.75" customHeight="1" thickBot="1" x14ac:dyDescent="0.2">
      <c r="A42" s="89">
        <v>30</v>
      </c>
      <c r="B42" s="96"/>
      <c r="C42" s="97"/>
      <c r="D42" s="98"/>
      <c r="E42" s="99"/>
      <c r="F42" s="100"/>
      <c r="G42" s="97"/>
      <c r="H42" s="98"/>
      <c r="I42" s="99"/>
      <c r="J42" s="101"/>
      <c r="K42" s="172" t="str">
        <f t="shared" si="1"/>
        <v/>
      </c>
      <c r="L42" s="172"/>
      <c r="M42" s="172"/>
      <c r="N42" s="173"/>
      <c r="P42" s="143"/>
      <c r="Q42" s="143"/>
    </row>
    <row r="43" spans="1:17" x14ac:dyDescent="0.15">
      <c r="A43" s="116"/>
      <c r="B43" s="116"/>
      <c r="C43" s="116"/>
      <c r="D43" s="49"/>
      <c r="E43" s="49"/>
      <c r="F43" s="49"/>
      <c r="G43" s="116"/>
      <c r="H43" s="49"/>
      <c r="I43" s="49"/>
      <c r="J43" s="49"/>
      <c r="K43" s="38"/>
      <c r="L43" s="38"/>
      <c r="M43" s="38"/>
      <c r="N43" s="38"/>
      <c r="P43" s="143"/>
      <c r="Q43" s="143"/>
    </row>
    <row r="44" spans="1:17" x14ac:dyDescent="0.15">
      <c r="A44" s="50" t="s">
        <v>10</v>
      </c>
      <c r="B44" s="51" t="s">
        <v>4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P44" s="143"/>
      <c r="Q44" s="143"/>
    </row>
    <row r="45" spans="1:17" x14ac:dyDescent="0.15">
      <c r="A45" s="50" t="s">
        <v>10</v>
      </c>
      <c r="B45" s="53" t="s">
        <v>30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P45" s="143"/>
      <c r="Q45" s="143"/>
    </row>
    <row r="47" spans="1:17" x14ac:dyDescent="0.1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5"/>
      <c r="L47" s="55"/>
      <c r="M47" s="55"/>
      <c r="N47" s="55"/>
    </row>
  </sheetData>
  <sheetProtection sheet="1" objects="1" scenarios="1" formatColumns="0" selectLockedCells="1"/>
  <mergeCells count="48">
    <mergeCell ref="K39:N39"/>
    <mergeCell ref="K40:N40"/>
    <mergeCell ref="K31:N31"/>
    <mergeCell ref="K32:N32"/>
    <mergeCell ref="K33:N33"/>
    <mergeCell ref="K34:N34"/>
    <mergeCell ref="K35:N35"/>
    <mergeCell ref="K41:N41"/>
    <mergeCell ref="K42:N42"/>
    <mergeCell ref="C11:F11"/>
    <mergeCell ref="K11:N12"/>
    <mergeCell ref="G11:J11"/>
    <mergeCell ref="K26:N26"/>
    <mergeCell ref="K27:N27"/>
    <mergeCell ref="K15:N15"/>
    <mergeCell ref="K17:N17"/>
    <mergeCell ref="K14:N14"/>
    <mergeCell ref="K16:N16"/>
    <mergeCell ref="K23:N23"/>
    <mergeCell ref="K21:N21"/>
    <mergeCell ref="K36:N36"/>
    <mergeCell ref="K37:N37"/>
    <mergeCell ref="K38:N38"/>
    <mergeCell ref="K13:N13"/>
    <mergeCell ref="P8:Q27"/>
    <mergeCell ref="S8:S9"/>
    <mergeCell ref="S10:S12"/>
    <mergeCell ref="P3:Q3"/>
    <mergeCell ref="C2:K3"/>
    <mergeCell ref="K19:N19"/>
    <mergeCell ref="K24:N24"/>
    <mergeCell ref="K25:N25"/>
    <mergeCell ref="K22:N22"/>
    <mergeCell ref="A5:C6"/>
    <mergeCell ref="A11:B12"/>
    <mergeCell ref="A10:B10"/>
    <mergeCell ref="K28:N28"/>
    <mergeCell ref="K29:N29"/>
    <mergeCell ref="K30:N30"/>
    <mergeCell ref="K20:N20"/>
    <mergeCell ref="K18:N18"/>
    <mergeCell ref="H1:J1"/>
    <mergeCell ref="D8:H8"/>
    <mergeCell ref="D5:D6"/>
    <mergeCell ref="D9:H9"/>
    <mergeCell ref="D10:H10"/>
    <mergeCell ref="H5:K6"/>
    <mergeCell ref="K9:M9"/>
  </mergeCells>
  <phoneticPr fontId="1"/>
  <conditionalFormatting sqref="D8:H8">
    <cfRule type="notContainsBlanks" dxfId="66" priority="11">
      <formula>LEN(TRIM(D8))&gt;0</formula>
    </cfRule>
  </conditionalFormatting>
  <conditionalFormatting sqref="D9:H9">
    <cfRule type="notContainsBlanks" dxfId="65" priority="10">
      <formula>LEN(TRIM(D9))&gt;0</formula>
    </cfRule>
  </conditionalFormatting>
  <conditionalFormatting sqref="D10:H10">
    <cfRule type="notContainsBlanks" dxfId="64" priority="9">
      <formula>LEN(TRIM(D10))&gt;0</formula>
    </cfRule>
  </conditionalFormatting>
  <dataValidations count="6">
    <dataValidation type="list" allowBlank="1" showInputMessage="1" showErrorMessage="1" sqref="C13:C27 G13:G27">
      <formula1>$R$3:$R$6</formula1>
    </dataValidation>
    <dataValidation type="list" allowBlank="1" showInputMessage="1" showErrorMessage="1" sqref="C28:C42 G28:G42">
      <formula1>$S$3:$S$6</formula1>
    </dataValidation>
    <dataValidation type="list" allowBlank="1" showInputMessage="1" showErrorMessage="1" sqref="D13:D42">
      <formula1>$R$8:$R$9</formula1>
    </dataValidation>
    <dataValidation type="list" allowBlank="1" showInputMessage="1" showErrorMessage="1" sqref="H13:H42">
      <formula1>$R$10:$R$12</formula1>
    </dataValidation>
    <dataValidation type="list" allowBlank="1" showInputMessage="1" showErrorMessage="1" sqref="E13:E42 I13:I42">
      <formula1>$R$14:$R$17</formula1>
    </dataValidation>
    <dataValidation type="list" allowBlank="1" showInputMessage="1" showErrorMessage="1" sqref="F13:F42 J13:J42">
      <formula1>$R$19:$R$20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rowBreaks count="1" manualBreakCount="1">
    <brk id="27" max="1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id="{2A5559F6-A70D-479F-B124-7C200EB12A3A}">
            <xm:f>計算用!$K18=3</xm:f>
            <x14:dxf>
              <fill>
                <patternFill>
                  <bgColor rgb="FFFFFF00"/>
                </patternFill>
              </fill>
            </x14:dxf>
          </x14:cfRule>
          <xm:sqref>D28:D42</xm:sqref>
        </x14:conditionalFormatting>
        <x14:conditionalFormatting xmlns:xm="http://schemas.microsoft.com/office/excel/2006/main">
          <x14:cfRule type="expression" priority="15" id="{EC2BC2B5-53D1-4A8F-B493-815BEF642695}">
            <xm:f>計算用!$M18=5</xm:f>
            <x14:dxf>
              <fill>
                <patternFill>
                  <bgColor rgb="FF92D050"/>
                </patternFill>
              </fill>
            </x14:dxf>
          </x14:cfRule>
          <xm:sqref>I28:I42</xm:sqref>
        </x14:conditionalFormatting>
        <x14:conditionalFormatting xmlns:xm="http://schemas.microsoft.com/office/excel/2006/main">
          <x14:cfRule type="expression" priority="12" id="{572F799E-AFFF-41D5-B203-55C1AB0035AF}">
            <xm:f>計算用!$L18=5</xm:f>
            <x14:dxf>
              <fill>
                <patternFill>
                  <bgColor rgb="FF92D050"/>
                </patternFill>
              </fill>
            </x14:dxf>
          </x14:cfRule>
          <xm:sqref>E28:E42</xm:sqref>
        </x14:conditionalFormatting>
        <x14:conditionalFormatting xmlns:xm="http://schemas.microsoft.com/office/excel/2006/main">
          <x14:cfRule type="expression" priority="19" id="{4DA6996D-EAD3-420F-A559-962BD6D3A6B3}">
            <xm:f>計算用!$N18=7</xm:f>
            <x14:dxf>
              <fill>
                <patternFill>
                  <bgColor rgb="FFFF66FF"/>
                </patternFill>
              </fill>
            </x14:dxf>
          </x14:cfRule>
          <xm:sqref>J28:J42 F28:F42</xm:sqref>
        </x14:conditionalFormatting>
        <x14:conditionalFormatting xmlns:xm="http://schemas.microsoft.com/office/excel/2006/main">
          <x14:cfRule type="expression" priority="4" id="{6EAAD7F0-C89C-4866-B53C-0879AC9C894D}">
            <xm:f>計算用!#REF!=3</xm:f>
            <x14:dxf>
              <fill>
                <patternFill>
                  <bgColor rgb="FFFFFF00"/>
                </patternFill>
              </fill>
            </x14:dxf>
          </x14:cfRule>
          <xm:sqref>D13:D27</xm:sqref>
        </x14:conditionalFormatting>
        <x14:conditionalFormatting xmlns:xm="http://schemas.microsoft.com/office/excel/2006/main">
          <x14:cfRule type="expression" priority="3" id="{5CA47B7F-BC5B-4C78-999C-0D3299B0B784}">
            <xm:f>計算用!#REF!=5</xm:f>
            <x14:dxf>
              <fill>
                <patternFill>
                  <bgColor rgb="FF92D050"/>
                </patternFill>
              </fill>
            </x14:dxf>
          </x14:cfRule>
          <xm:sqref>I13:I27</xm:sqref>
        </x14:conditionalFormatting>
        <x14:conditionalFormatting xmlns:xm="http://schemas.microsoft.com/office/excel/2006/main">
          <x14:cfRule type="expression" priority="2" id="{45C7DC29-4F68-4D2D-8C97-49F7665869E6}">
            <xm:f>計算用!#REF!=5</xm:f>
            <x14:dxf>
              <fill>
                <patternFill>
                  <bgColor rgb="FF92D050"/>
                </patternFill>
              </fill>
            </x14:dxf>
          </x14:cfRule>
          <xm:sqref>E13:E27</xm:sqref>
        </x14:conditionalFormatting>
        <x14:conditionalFormatting xmlns:xm="http://schemas.microsoft.com/office/excel/2006/main">
          <x14:cfRule type="expression" priority="1" id="{8CDCBEFD-A22B-44DC-B69D-3F71BDCF497D}">
            <xm:f>計算用!#REF!=7</xm:f>
            <x14:dxf>
              <fill>
                <patternFill>
                  <bgColor rgb="FFFF66FF"/>
                </patternFill>
              </fill>
            </x14:dxf>
          </x14:cfRule>
          <xm:sqref>J13:J27 F13:F27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U64"/>
  <sheetViews>
    <sheetView showGridLines="0" tabSelected="1" view="pageBreakPreview" zoomScale="85" zoomScaleNormal="85" zoomScaleSheetLayoutView="85" workbookViewId="0">
      <selection activeCell="D18" sqref="D18"/>
    </sheetView>
  </sheetViews>
  <sheetFormatPr defaultRowHeight="13.5" x14ac:dyDescent="0.15"/>
  <cols>
    <col min="1" max="1" width="3.75" style="25" customWidth="1"/>
    <col min="2" max="2" width="13.75" style="25" customWidth="1"/>
    <col min="3" max="3" width="8.375" style="25" customWidth="1"/>
    <col min="4" max="4" width="23.375" style="25" customWidth="1"/>
    <col min="5" max="5" width="13.375" style="25" customWidth="1"/>
    <col min="6" max="6" width="6.625" style="25" customWidth="1"/>
    <col min="7" max="7" width="8.375" style="25" customWidth="1"/>
    <col min="8" max="8" width="23.375" style="25" customWidth="1"/>
    <col min="9" max="9" width="13.375" style="25" customWidth="1"/>
    <col min="10" max="10" width="6.625" style="25" customWidth="1"/>
    <col min="11" max="11" width="4.625" style="30" customWidth="1"/>
    <col min="12" max="12" width="3.375" style="30" bestFit="1" customWidth="1"/>
    <col min="13" max="14" width="4.625" style="30" customWidth="1"/>
    <col min="15" max="15" width="2.375" style="30" customWidth="1"/>
    <col min="16" max="16" width="37.5" style="25" customWidth="1"/>
    <col min="17" max="17" width="82.375" style="25" customWidth="1"/>
    <col min="18" max="18" width="6.5" style="25" customWidth="1"/>
    <col min="19" max="19" width="25.125" style="25" hidden="1" customWidth="1"/>
    <col min="20" max="21" width="6.5" style="25" hidden="1" customWidth="1"/>
    <col min="22" max="22" width="6.5" style="25" customWidth="1"/>
    <col min="23" max="16384" width="9" style="25"/>
  </cols>
  <sheetData>
    <row r="1" spans="1:21" ht="14.25" customHeight="1" thickBot="1" x14ac:dyDescent="0.2">
      <c r="A1" s="19" t="s">
        <v>0</v>
      </c>
      <c r="B1" s="19"/>
      <c r="C1" s="20"/>
      <c r="D1" s="20"/>
      <c r="E1" s="20"/>
      <c r="F1" s="21"/>
      <c r="G1" s="20"/>
      <c r="H1" s="203" t="s">
        <v>87</v>
      </c>
      <c r="I1" s="203"/>
      <c r="J1" s="203"/>
      <c r="K1" s="122"/>
      <c r="L1" s="22" t="s">
        <v>26</v>
      </c>
      <c r="M1" s="122"/>
      <c r="N1" s="23" t="s">
        <v>25</v>
      </c>
      <c r="O1" s="23"/>
      <c r="P1" s="24" t="s">
        <v>33</v>
      </c>
    </row>
    <row r="2" spans="1:21" ht="17.25" customHeight="1" x14ac:dyDescent="0.15">
      <c r="A2" s="20"/>
      <c r="B2" s="20"/>
      <c r="C2" s="183" t="s">
        <v>58</v>
      </c>
      <c r="D2" s="183"/>
      <c r="E2" s="183"/>
      <c r="F2" s="183"/>
      <c r="G2" s="183"/>
      <c r="H2" s="183"/>
      <c r="I2" s="183"/>
      <c r="J2" s="183"/>
      <c r="K2" s="183"/>
      <c r="L2" s="26"/>
      <c r="M2" s="26"/>
      <c r="N2" s="19"/>
      <c r="O2" s="19"/>
      <c r="P2" s="20"/>
      <c r="S2" s="27" t="s">
        <v>5</v>
      </c>
      <c r="T2" s="20"/>
      <c r="U2" s="20"/>
    </row>
    <row r="3" spans="1:21" ht="17.25" customHeight="1" x14ac:dyDescent="0.15">
      <c r="A3" s="20"/>
      <c r="B3" s="20"/>
      <c r="C3" s="183"/>
      <c r="D3" s="183"/>
      <c r="E3" s="183"/>
      <c r="F3" s="183"/>
      <c r="G3" s="183"/>
      <c r="H3" s="183"/>
      <c r="I3" s="183"/>
      <c r="J3" s="183"/>
      <c r="K3" s="183"/>
      <c r="L3" s="26"/>
      <c r="M3" s="26"/>
      <c r="N3" s="19"/>
      <c r="O3" s="19"/>
      <c r="P3" s="206" t="s">
        <v>36</v>
      </c>
      <c r="Q3" s="207"/>
      <c r="S3" s="28" t="s">
        <v>53</v>
      </c>
      <c r="T3" s="29"/>
      <c r="U3" s="20"/>
    </row>
    <row r="4" spans="1:21" ht="17.25" customHeight="1" thickBot="1" x14ac:dyDescent="0.2">
      <c r="A4" s="20"/>
      <c r="B4" s="20"/>
      <c r="C4" s="20"/>
      <c r="D4" s="20"/>
      <c r="E4" s="20"/>
      <c r="F4" s="20"/>
      <c r="G4" s="20"/>
      <c r="H4" s="34" t="s">
        <v>41</v>
      </c>
      <c r="I4" s="34"/>
      <c r="J4" s="34"/>
      <c r="K4" s="19"/>
      <c r="L4" s="70"/>
      <c r="M4" s="70"/>
      <c r="N4" s="70"/>
      <c r="O4" s="70"/>
      <c r="P4" s="31" t="s">
        <v>34</v>
      </c>
      <c r="Q4" s="31"/>
      <c r="S4" s="28" t="s">
        <v>54</v>
      </c>
      <c r="T4" s="29"/>
      <c r="U4" s="20"/>
    </row>
    <row r="5" spans="1:21" ht="14.25" customHeight="1" x14ac:dyDescent="0.15">
      <c r="A5" s="208"/>
      <c r="B5" s="209"/>
      <c r="C5" s="210"/>
      <c r="D5" s="160" t="s">
        <v>7</v>
      </c>
      <c r="E5" s="32"/>
      <c r="F5" s="33"/>
      <c r="G5" s="34"/>
      <c r="H5" s="214"/>
      <c r="I5" s="215"/>
      <c r="J5" s="215"/>
      <c r="K5" s="216"/>
      <c r="L5" s="70"/>
      <c r="M5" s="70"/>
      <c r="N5" s="70"/>
      <c r="O5" s="70"/>
      <c r="P5" s="31" t="s">
        <v>35</v>
      </c>
      <c r="Q5" s="31"/>
      <c r="S5" s="28" t="s">
        <v>55</v>
      </c>
      <c r="T5" s="29"/>
      <c r="U5" s="20"/>
    </row>
    <row r="6" spans="1:21" ht="14.25" customHeight="1" thickBot="1" x14ac:dyDescent="0.2">
      <c r="A6" s="211"/>
      <c r="B6" s="212"/>
      <c r="C6" s="213"/>
      <c r="D6" s="161"/>
      <c r="E6" s="32"/>
      <c r="F6" s="35"/>
      <c r="G6" s="35"/>
      <c r="H6" s="217"/>
      <c r="I6" s="218"/>
      <c r="J6" s="218"/>
      <c r="K6" s="219"/>
      <c r="L6" s="70" t="s">
        <v>42</v>
      </c>
      <c r="M6" s="70"/>
      <c r="N6" s="70"/>
      <c r="O6" s="70"/>
      <c r="P6" s="31" t="s">
        <v>51</v>
      </c>
      <c r="Q6" s="31"/>
      <c r="S6" s="28" t="s">
        <v>56</v>
      </c>
      <c r="T6" s="29"/>
      <c r="U6" s="20"/>
    </row>
    <row r="7" spans="1:21" ht="14.25" customHeight="1" x14ac:dyDescent="0.15">
      <c r="A7" s="20"/>
      <c r="B7" s="20"/>
      <c r="C7" s="20"/>
      <c r="D7" s="145" t="str">
        <f>IF(SUM(計算用!K3:Q32)&gt;0,"エラー内容","")</f>
        <v/>
      </c>
      <c r="E7" s="73"/>
      <c r="F7" s="35"/>
      <c r="G7" s="35"/>
      <c r="H7" s="71"/>
      <c r="I7" s="71"/>
      <c r="J7" s="71"/>
      <c r="K7" s="71"/>
      <c r="L7" s="70"/>
      <c r="M7" s="70"/>
      <c r="N7" s="70"/>
      <c r="O7" s="70"/>
      <c r="S7" s="36" t="s">
        <v>31</v>
      </c>
      <c r="T7" s="20"/>
      <c r="U7" s="20"/>
    </row>
    <row r="8" spans="1:21" ht="19.5" customHeight="1" thickBot="1" x14ac:dyDescent="0.2">
      <c r="A8" s="20"/>
      <c r="B8" s="20"/>
      <c r="C8" s="56"/>
      <c r="D8" s="160" t="str">
        <f>IF(SUM(計算用!O3:P47)&gt;0,"推薦（面接のみ)は本校会場のみでの受験となっております。","")</f>
        <v/>
      </c>
      <c r="E8" s="160"/>
      <c r="F8" s="160"/>
      <c r="G8" s="160"/>
      <c r="H8" s="160"/>
      <c r="I8" s="146"/>
      <c r="J8" s="146"/>
      <c r="K8" s="38"/>
      <c r="L8" s="19"/>
      <c r="M8" s="19"/>
      <c r="N8" s="38"/>
      <c r="O8" s="38"/>
      <c r="S8" s="28" t="s">
        <v>79</v>
      </c>
      <c r="T8" s="178" t="s">
        <v>39</v>
      </c>
      <c r="U8" s="20"/>
    </row>
    <row r="9" spans="1:21" ht="19.5" customHeight="1" x14ac:dyDescent="0.15">
      <c r="A9" s="20"/>
      <c r="B9" s="20"/>
      <c r="C9" s="56"/>
      <c r="D9" s="160" t="str">
        <f>IF(SUM(計算用!K3:K47)&gt;0,"国際バカロレアコースは本校会場のみでの受験となっております。","")</f>
        <v/>
      </c>
      <c r="E9" s="160"/>
      <c r="F9" s="160"/>
      <c r="G9" s="160"/>
      <c r="H9" s="160"/>
      <c r="I9" s="62"/>
      <c r="J9" s="62"/>
      <c r="K9" s="38"/>
      <c r="L9" s="19"/>
      <c r="M9" s="19"/>
      <c r="N9" s="38"/>
      <c r="O9" s="38"/>
      <c r="P9" s="174" t="s">
        <v>75</v>
      </c>
      <c r="Q9" s="175"/>
      <c r="S9" s="28" t="s">
        <v>80</v>
      </c>
      <c r="T9" s="179"/>
      <c r="U9" s="20"/>
    </row>
    <row r="10" spans="1:21" ht="19.5" customHeight="1" x14ac:dyDescent="0.15">
      <c r="A10" s="20"/>
      <c r="B10" s="20"/>
      <c r="C10" s="56"/>
      <c r="D10" s="205" t="str">
        <f>IF(SUM(計算用!Q3:Q47)&gt;0,"国際生・帰国生入試はグローバルサイエンス(特進)は出願できません。","")</f>
        <v/>
      </c>
      <c r="E10" s="205"/>
      <c r="F10" s="205"/>
      <c r="G10" s="205"/>
      <c r="H10" s="205"/>
      <c r="I10" s="147"/>
      <c r="J10" s="147"/>
      <c r="K10" s="38"/>
      <c r="L10" s="19"/>
      <c r="M10" s="19"/>
      <c r="N10" s="38"/>
      <c r="O10" s="38"/>
      <c r="P10" s="176"/>
      <c r="Q10" s="177"/>
      <c r="S10" s="28" t="s">
        <v>81</v>
      </c>
      <c r="T10" s="180" t="s">
        <v>40</v>
      </c>
      <c r="U10" s="20"/>
    </row>
    <row r="11" spans="1:21" ht="19.5" customHeight="1" x14ac:dyDescent="0.15">
      <c r="A11" s="39"/>
      <c r="B11" s="40"/>
      <c r="C11" s="37"/>
      <c r="D11" s="205" t="str">
        <f>IF(SUM(計算用!N3:N47)&gt;0,"専願はどちらか1日のみとなります。","")</f>
        <v/>
      </c>
      <c r="E11" s="205"/>
      <c r="F11" s="205"/>
      <c r="G11" s="205"/>
      <c r="H11" s="205"/>
      <c r="I11" s="102">
        <f>COUNTA(志願者一覧!D15:D59,志願者一覧!H15:H59)</f>
        <v>0</v>
      </c>
      <c r="J11" s="48" t="s">
        <v>8</v>
      </c>
      <c r="K11" s="170">
        <f>SUM(K14:N44)</f>
        <v>0</v>
      </c>
      <c r="L11" s="171"/>
      <c r="M11" s="171"/>
      <c r="N11" s="48" t="s">
        <v>9</v>
      </c>
      <c r="O11" s="79"/>
      <c r="P11" s="176"/>
      <c r="Q11" s="177"/>
      <c r="S11" s="28" t="s">
        <v>82</v>
      </c>
      <c r="T11" s="180"/>
      <c r="U11" s="20"/>
    </row>
    <row r="12" spans="1:21" ht="19.5" customHeight="1" x14ac:dyDescent="0.15">
      <c r="A12" s="194" t="s">
        <v>32</v>
      </c>
      <c r="B12" s="195"/>
      <c r="C12" s="29"/>
      <c r="D12" s="163" t="str">
        <f>IF(SUM(計算用!L3:L47,計算用!M3:M47)&gt;0,"国際生・帰国生入試は本校会場のみでの受験となっております。","")</f>
        <v/>
      </c>
      <c r="E12" s="163"/>
      <c r="F12" s="163"/>
      <c r="G12" s="163"/>
      <c r="H12" s="163"/>
      <c r="I12" s="39"/>
      <c r="J12" s="39"/>
      <c r="K12" s="86"/>
      <c r="L12" s="87"/>
      <c r="M12" s="86"/>
      <c r="N12" s="87"/>
      <c r="O12" s="112"/>
      <c r="P12" s="176"/>
      <c r="Q12" s="177"/>
      <c r="S12" s="28" t="s">
        <v>83</v>
      </c>
      <c r="T12" s="179"/>
      <c r="U12" s="20"/>
    </row>
    <row r="13" spans="1:21" ht="19.5" customHeight="1" x14ac:dyDescent="0.15">
      <c r="A13" s="190" t="s">
        <v>1</v>
      </c>
      <c r="B13" s="191"/>
      <c r="C13" s="196" t="s">
        <v>46</v>
      </c>
      <c r="D13" s="196"/>
      <c r="E13" s="196"/>
      <c r="F13" s="196"/>
      <c r="G13" s="196" t="s">
        <v>47</v>
      </c>
      <c r="H13" s="196"/>
      <c r="I13" s="196"/>
      <c r="J13" s="196"/>
      <c r="K13" s="197" t="s">
        <v>27</v>
      </c>
      <c r="L13" s="198"/>
      <c r="M13" s="198"/>
      <c r="N13" s="199"/>
      <c r="O13" s="85"/>
      <c r="P13" s="176"/>
      <c r="Q13" s="177"/>
      <c r="S13" s="45" t="s">
        <v>45</v>
      </c>
      <c r="T13" s="20"/>
      <c r="U13" s="20"/>
    </row>
    <row r="14" spans="1:21" ht="21.75" customHeight="1" thickBot="1" x14ac:dyDescent="0.2">
      <c r="A14" s="192"/>
      <c r="B14" s="193"/>
      <c r="C14" s="90" t="s">
        <v>3</v>
      </c>
      <c r="D14" s="91" t="s">
        <v>38</v>
      </c>
      <c r="E14" s="92" t="s">
        <v>45</v>
      </c>
      <c r="F14" s="93" t="s">
        <v>6</v>
      </c>
      <c r="G14" s="90" t="s">
        <v>3</v>
      </c>
      <c r="H14" s="91" t="s">
        <v>38</v>
      </c>
      <c r="I14" s="92" t="s">
        <v>45</v>
      </c>
      <c r="J14" s="93" t="s">
        <v>6</v>
      </c>
      <c r="K14" s="200"/>
      <c r="L14" s="201"/>
      <c r="M14" s="201"/>
      <c r="N14" s="202"/>
      <c r="O14" s="85"/>
      <c r="P14" s="176"/>
      <c r="Q14" s="177"/>
      <c r="S14" s="28" t="s">
        <v>48</v>
      </c>
      <c r="T14" s="20"/>
      <c r="U14" s="20"/>
    </row>
    <row r="15" spans="1:21" ht="21.75" customHeight="1" x14ac:dyDescent="0.15">
      <c r="A15" s="67">
        <v>1</v>
      </c>
      <c r="B15" s="123"/>
      <c r="C15" s="124"/>
      <c r="D15" s="125"/>
      <c r="E15" s="126"/>
      <c r="F15" s="127"/>
      <c r="G15" s="154"/>
      <c r="H15" s="125"/>
      <c r="I15" s="126"/>
      <c r="J15" s="128"/>
      <c r="K15" s="172" t="str">
        <f t="shared" ref="K15:K20" si="0">IF(B15="","",(IF(COUNTA(D15,H15)&gt;0,1,0)-IF(COUNTIF(F15:J15,"○")=0,0,1))*13000)</f>
        <v/>
      </c>
      <c r="L15" s="172"/>
      <c r="M15" s="172"/>
      <c r="N15" s="173"/>
      <c r="O15" s="113"/>
      <c r="P15" s="176"/>
      <c r="Q15" s="177"/>
      <c r="S15" s="28" t="s">
        <v>49</v>
      </c>
      <c r="T15" s="20"/>
      <c r="U15" s="20"/>
    </row>
    <row r="16" spans="1:21" ht="21.75" customHeight="1" x14ac:dyDescent="0.15">
      <c r="A16" s="67">
        <v>2</v>
      </c>
      <c r="B16" s="129"/>
      <c r="C16" s="130"/>
      <c r="D16" s="131"/>
      <c r="E16" s="132"/>
      <c r="F16" s="133"/>
      <c r="G16" s="155"/>
      <c r="H16" s="131"/>
      <c r="I16" s="132"/>
      <c r="J16" s="134"/>
      <c r="K16" s="172" t="str">
        <f t="shared" si="0"/>
        <v/>
      </c>
      <c r="L16" s="172"/>
      <c r="M16" s="172"/>
      <c r="N16" s="173"/>
      <c r="O16" s="113"/>
      <c r="P16" s="176"/>
      <c r="Q16" s="177"/>
      <c r="S16" s="46" t="s">
        <v>84</v>
      </c>
      <c r="T16" s="20"/>
      <c r="U16" s="20"/>
    </row>
    <row r="17" spans="1:21" ht="21.75" customHeight="1" x14ac:dyDescent="0.15">
      <c r="A17" s="67">
        <v>3</v>
      </c>
      <c r="B17" s="129"/>
      <c r="C17" s="130"/>
      <c r="D17" s="131"/>
      <c r="E17" s="132"/>
      <c r="F17" s="133"/>
      <c r="G17" s="155"/>
      <c r="H17" s="131"/>
      <c r="I17" s="132"/>
      <c r="J17" s="134"/>
      <c r="K17" s="172" t="str">
        <f t="shared" si="0"/>
        <v/>
      </c>
      <c r="L17" s="172"/>
      <c r="M17" s="172"/>
      <c r="N17" s="173"/>
      <c r="O17" s="113"/>
      <c r="P17" s="176"/>
      <c r="Q17" s="177"/>
      <c r="S17" s="47" t="s">
        <v>89</v>
      </c>
      <c r="T17" s="20"/>
      <c r="U17" s="20"/>
    </row>
    <row r="18" spans="1:21" ht="21.75" customHeight="1" x14ac:dyDescent="0.15">
      <c r="A18" s="89">
        <v>4</v>
      </c>
      <c r="B18" s="129"/>
      <c r="C18" s="130"/>
      <c r="D18" s="131"/>
      <c r="E18" s="132"/>
      <c r="F18" s="133"/>
      <c r="G18" s="155"/>
      <c r="H18" s="131"/>
      <c r="I18" s="132"/>
      <c r="J18" s="134"/>
      <c r="K18" s="172" t="str">
        <f t="shared" si="0"/>
        <v/>
      </c>
      <c r="L18" s="172"/>
      <c r="M18" s="172"/>
      <c r="N18" s="173"/>
      <c r="O18" s="113"/>
      <c r="P18" s="176"/>
      <c r="Q18" s="177"/>
      <c r="S18" s="47" t="s">
        <v>11</v>
      </c>
      <c r="T18" s="20"/>
      <c r="U18" s="20"/>
    </row>
    <row r="19" spans="1:21" ht="21.75" customHeight="1" x14ac:dyDescent="0.15">
      <c r="A19" s="89">
        <v>5</v>
      </c>
      <c r="B19" s="129"/>
      <c r="C19" s="130"/>
      <c r="D19" s="131"/>
      <c r="E19" s="132"/>
      <c r="F19" s="133"/>
      <c r="G19" s="155"/>
      <c r="H19" s="131"/>
      <c r="I19" s="132"/>
      <c r="J19" s="134"/>
      <c r="K19" s="172" t="str">
        <f t="shared" si="0"/>
        <v/>
      </c>
      <c r="L19" s="172"/>
      <c r="M19" s="172"/>
      <c r="N19" s="173"/>
      <c r="O19" s="113"/>
      <c r="P19" s="176"/>
      <c r="Q19" s="177"/>
      <c r="S19" s="28" t="s">
        <v>63</v>
      </c>
      <c r="U19" s="20"/>
    </row>
    <row r="20" spans="1:21" ht="21.75" customHeight="1" x14ac:dyDescent="0.15">
      <c r="A20" s="89">
        <v>6</v>
      </c>
      <c r="B20" s="129"/>
      <c r="C20" s="130"/>
      <c r="D20" s="131"/>
      <c r="E20" s="132"/>
      <c r="F20" s="133"/>
      <c r="G20" s="155"/>
      <c r="H20" s="131"/>
      <c r="I20" s="132"/>
      <c r="J20" s="134"/>
      <c r="K20" s="172" t="str">
        <f t="shared" si="0"/>
        <v/>
      </c>
      <c r="L20" s="172"/>
      <c r="M20" s="172"/>
      <c r="N20" s="173"/>
      <c r="O20" s="113"/>
      <c r="P20" s="176"/>
      <c r="Q20" s="177"/>
      <c r="S20" s="28"/>
      <c r="U20" s="20"/>
    </row>
    <row r="21" spans="1:21" ht="21.75" customHeight="1" x14ac:dyDescent="0.15">
      <c r="A21" s="89">
        <v>7</v>
      </c>
      <c r="B21" s="129"/>
      <c r="C21" s="130"/>
      <c r="D21" s="131"/>
      <c r="E21" s="132"/>
      <c r="F21" s="133"/>
      <c r="G21" s="155"/>
      <c r="H21" s="131"/>
      <c r="I21" s="132"/>
      <c r="J21" s="134"/>
      <c r="K21" s="204" t="str">
        <f t="shared" ref="K21:K26" si="1">IF(B21="","",(IF(COUNTA(D21,H21)&gt;0,1,0)-IF(COUNTIF(F21:J21,"○")=0,0,1))*13000)</f>
        <v/>
      </c>
      <c r="L21" s="172"/>
      <c r="M21" s="172"/>
      <c r="N21" s="173"/>
      <c r="O21" s="113"/>
      <c r="P21" s="176"/>
      <c r="Q21" s="177"/>
    </row>
    <row r="22" spans="1:21" ht="21.75" customHeight="1" x14ac:dyDescent="0.15">
      <c r="A22" s="89">
        <v>8</v>
      </c>
      <c r="B22" s="129"/>
      <c r="C22" s="130"/>
      <c r="D22" s="131"/>
      <c r="E22" s="132"/>
      <c r="F22" s="133"/>
      <c r="G22" s="155"/>
      <c r="H22" s="131"/>
      <c r="I22" s="132"/>
      <c r="J22" s="134"/>
      <c r="K22" s="204" t="str">
        <f t="shared" si="1"/>
        <v/>
      </c>
      <c r="L22" s="172"/>
      <c r="M22" s="172"/>
      <c r="N22" s="173"/>
      <c r="O22" s="113"/>
      <c r="P22" s="176"/>
      <c r="Q22" s="177"/>
    </row>
    <row r="23" spans="1:21" ht="21.75" customHeight="1" x14ac:dyDescent="0.15">
      <c r="A23" s="89">
        <v>9</v>
      </c>
      <c r="B23" s="129"/>
      <c r="C23" s="130"/>
      <c r="D23" s="131"/>
      <c r="E23" s="132"/>
      <c r="F23" s="133"/>
      <c r="G23" s="155"/>
      <c r="H23" s="131"/>
      <c r="I23" s="132"/>
      <c r="J23" s="134"/>
      <c r="K23" s="204" t="str">
        <f t="shared" si="1"/>
        <v/>
      </c>
      <c r="L23" s="172"/>
      <c r="M23" s="172"/>
      <c r="N23" s="173"/>
      <c r="O23" s="113"/>
      <c r="P23" s="176"/>
      <c r="Q23" s="177"/>
    </row>
    <row r="24" spans="1:21" ht="21.75" customHeight="1" x14ac:dyDescent="0.15">
      <c r="A24" s="89">
        <v>10</v>
      </c>
      <c r="B24" s="129"/>
      <c r="C24" s="130"/>
      <c r="D24" s="131"/>
      <c r="E24" s="132"/>
      <c r="F24" s="133"/>
      <c r="G24" s="155"/>
      <c r="H24" s="131"/>
      <c r="I24" s="132"/>
      <c r="J24" s="134"/>
      <c r="K24" s="204" t="str">
        <f t="shared" si="1"/>
        <v/>
      </c>
      <c r="L24" s="172"/>
      <c r="M24" s="172"/>
      <c r="N24" s="173"/>
      <c r="O24" s="113"/>
      <c r="P24" s="176"/>
      <c r="Q24" s="177"/>
    </row>
    <row r="25" spans="1:21" ht="21.75" customHeight="1" x14ac:dyDescent="0.15">
      <c r="A25" s="89">
        <v>11</v>
      </c>
      <c r="B25" s="129"/>
      <c r="C25" s="130"/>
      <c r="D25" s="131"/>
      <c r="E25" s="132"/>
      <c r="F25" s="133"/>
      <c r="G25" s="155"/>
      <c r="H25" s="131"/>
      <c r="I25" s="132"/>
      <c r="J25" s="134"/>
      <c r="K25" s="204" t="str">
        <f t="shared" si="1"/>
        <v/>
      </c>
      <c r="L25" s="172"/>
      <c r="M25" s="172"/>
      <c r="N25" s="173"/>
      <c r="O25" s="113"/>
      <c r="P25" s="176"/>
      <c r="Q25" s="177"/>
    </row>
    <row r="26" spans="1:21" ht="21.75" customHeight="1" x14ac:dyDescent="0.15">
      <c r="A26" s="89">
        <v>12</v>
      </c>
      <c r="B26" s="129"/>
      <c r="C26" s="130"/>
      <c r="D26" s="131"/>
      <c r="E26" s="132"/>
      <c r="F26" s="133"/>
      <c r="G26" s="155"/>
      <c r="H26" s="131"/>
      <c r="I26" s="132"/>
      <c r="J26" s="134"/>
      <c r="K26" s="204" t="str">
        <f t="shared" si="1"/>
        <v/>
      </c>
      <c r="L26" s="172"/>
      <c r="M26" s="172"/>
      <c r="N26" s="173"/>
      <c r="O26" s="113"/>
      <c r="P26" s="176"/>
      <c r="Q26" s="177"/>
      <c r="R26" s="40"/>
    </row>
    <row r="27" spans="1:21" ht="21.75" customHeight="1" x14ac:dyDescent="0.15">
      <c r="A27" s="89">
        <v>13</v>
      </c>
      <c r="B27" s="129"/>
      <c r="C27" s="130"/>
      <c r="D27" s="131"/>
      <c r="E27" s="132"/>
      <c r="F27" s="133"/>
      <c r="G27" s="155"/>
      <c r="H27" s="131"/>
      <c r="I27" s="132"/>
      <c r="J27" s="134"/>
      <c r="K27" s="204" t="str">
        <f t="shared" ref="K27:K59" si="2">IF(B27="","",(IF(COUNTA(D27,H27)&gt;0,1,0)-IF(COUNTIF(F27:J27,"○")=0,0,1))*13000)</f>
        <v/>
      </c>
      <c r="L27" s="172"/>
      <c r="M27" s="172"/>
      <c r="N27" s="173"/>
      <c r="O27" s="113"/>
      <c r="P27" s="176"/>
      <c r="Q27" s="177"/>
    </row>
    <row r="28" spans="1:21" ht="21.75" customHeight="1" x14ac:dyDescent="0.15">
      <c r="A28" s="89">
        <v>14</v>
      </c>
      <c r="B28" s="129"/>
      <c r="C28" s="130"/>
      <c r="D28" s="131"/>
      <c r="E28" s="132"/>
      <c r="F28" s="133"/>
      <c r="G28" s="155"/>
      <c r="H28" s="131"/>
      <c r="I28" s="132"/>
      <c r="J28" s="134"/>
      <c r="K28" s="204" t="str">
        <f t="shared" si="2"/>
        <v/>
      </c>
      <c r="L28" s="172"/>
      <c r="M28" s="172"/>
      <c r="N28" s="173"/>
      <c r="O28" s="113"/>
      <c r="P28" s="176"/>
      <c r="Q28" s="177"/>
    </row>
    <row r="29" spans="1:21" ht="21.75" customHeight="1" thickBot="1" x14ac:dyDescent="0.2">
      <c r="A29" s="89">
        <v>15</v>
      </c>
      <c r="B29" s="129"/>
      <c r="C29" s="130"/>
      <c r="D29" s="131"/>
      <c r="E29" s="132"/>
      <c r="F29" s="133"/>
      <c r="G29" s="155"/>
      <c r="H29" s="131"/>
      <c r="I29" s="132"/>
      <c r="J29" s="134"/>
      <c r="K29" s="204" t="str">
        <f t="shared" si="2"/>
        <v/>
      </c>
      <c r="L29" s="172"/>
      <c r="M29" s="172"/>
      <c r="N29" s="173"/>
      <c r="O29" s="113"/>
      <c r="P29" s="220"/>
      <c r="Q29" s="221"/>
    </row>
    <row r="30" spans="1:21" ht="21.75" customHeight="1" x14ac:dyDescent="0.15">
      <c r="A30" s="89">
        <v>16</v>
      </c>
      <c r="B30" s="129"/>
      <c r="C30" s="130"/>
      <c r="D30" s="131"/>
      <c r="E30" s="132"/>
      <c r="F30" s="133"/>
      <c r="G30" s="155"/>
      <c r="H30" s="131"/>
      <c r="I30" s="132"/>
      <c r="J30" s="134"/>
      <c r="K30" s="204" t="str">
        <f t="shared" si="2"/>
        <v/>
      </c>
      <c r="L30" s="172"/>
      <c r="M30" s="172"/>
      <c r="N30" s="173"/>
      <c r="O30" s="113"/>
      <c r="P30" s="75"/>
      <c r="Q30" s="69"/>
    </row>
    <row r="31" spans="1:21" ht="21.75" customHeight="1" x14ac:dyDescent="0.15">
      <c r="A31" s="89">
        <v>17</v>
      </c>
      <c r="B31" s="129"/>
      <c r="C31" s="130"/>
      <c r="D31" s="131"/>
      <c r="E31" s="132"/>
      <c r="F31" s="133"/>
      <c r="G31" s="155"/>
      <c r="H31" s="131"/>
      <c r="I31" s="132"/>
      <c r="J31" s="134"/>
      <c r="K31" s="204" t="str">
        <f t="shared" si="2"/>
        <v/>
      </c>
      <c r="L31" s="172"/>
      <c r="M31" s="172"/>
      <c r="N31" s="173"/>
      <c r="O31" s="113"/>
      <c r="P31" s="75"/>
      <c r="Q31" s="69"/>
    </row>
    <row r="32" spans="1:21" ht="21.75" customHeight="1" x14ac:dyDescent="0.15">
      <c r="A32" s="89">
        <v>18</v>
      </c>
      <c r="B32" s="129"/>
      <c r="C32" s="130"/>
      <c r="D32" s="131"/>
      <c r="E32" s="132"/>
      <c r="F32" s="133"/>
      <c r="G32" s="155"/>
      <c r="H32" s="131"/>
      <c r="I32" s="132"/>
      <c r="J32" s="134"/>
      <c r="K32" s="204" t="str">
        <f t="shared" si="2"/>
        <v/>
      </c>
      <c r="L32" s="172"/>
      <c r="M32" s="172"/>
      <c r="N32" s="173"/>
      <c r="O32" s="113"/>
      <c r="P32" s="75"/>
      <c r="Q32" s="69"/>
    </row>
    <row r="33" spans="1:17" ht="21.75" customHeight="1" x14ac:dyDescent="0.15">
      <c r="A33" s="89">
        <v>19</v>
      </c>
      <c r="B33" s="129"/>
      <c r="C33" s="130"/>
      <c r="D33" s="131"/>
      <c r="E33" s="132"/>
      <c r="F33" s="133"/>
      <c r="G33" s="155"/>
      <c r="H33" s="131"/>
      <c r="I33" s="132"/>
      <c r="J33" s="134"/>
      <c r="K33" s="204" t="str">
        <f t="shared" si="2"/>
        <v/>
      </c>
      <c r="L33" s="172"/>
      <c r="M33" s="172"/>
      <c r="N33" s="173"/>
      <c r="O33" s="113"/>
      <c r="P33" s="69"/>
      <c r="Q33" s="69"/>
    </row>
    <row r="34" spans="1:17" ht="21.75" customHeight="1" x14ac:dyDescent="0.15">
      <c r="A34" s="89">
        <v>20</v>
      </c>
      <c r="B34" s="129"/>
      <c r="C34" s="130"/>
      <c r="D34" s="131"/>
      <c r="E34" s="132"/>
      <c r="F34" s="133"/>
      <c r="G34" s="155"/>
      <c r="H34" s="131"/>
      <c r="I34" s="132"/>
      <c r="J34" s="134"/>
      <c r="K34" s="204" t="str">
        <f t="shared" si="2"/>
        <v/>
      </c>
      <c r="L34" s="172"/>
      <c r="M34" s="172"/>
      <c r="N34" s="173"/>
      <c r="O34" s="113"/>
      <c r="P34" s="69"/>
      <c r="Q34" s="69"/>
    </row>
    <row r="35" spans="1:17" ht="21.75" customHeight="1" x14ac:dyDescent="0.15">
      <c r="A35" s="89">
        <v>21</v>
      </c>
      <c r="B35" s="129"/>
      <c r="C35" s="130"/>
      <c r="D35" s="131"/>
      <c r="E35" s="132"/>
      <c r="F35" s="133"/>
      <c r="G35" s="155"/>
      <c r="H35" s="131"/>
      <c r="I35" s="132"/>
      <c r="J35" s="134"/>
      <c r="K35" s="204" t="str">
        <f t="shared" si="2"/>
        <v/>
      </c>
      <c r="L35" s="172"/>
      <c r="M35" s="172"/>
      <c r="N35" s="173"/>
      <c r="O35" s="113"/>
      <c r="P35" s="69"/>
      <c r="Q35" s="69"/>
    </row>
    <row r="36" spans="1:17" ht="21.75" customHeight="1" x14ac:dyDescent="0.15">
      <c r="A36" s="89">
        <v>22</v>
      </c>
      <c r="B36" s="129"/>
      <c r="C36" s="130"/>
      <c r="D36" s="131"/>
      <c r="E36" s="132"/>
      <c r="F36" s="133"/>
      <c r="G36" s="155"/>
      <c r="H36" s="131"/>
      <c r="I36" s="132"/>
      <c r="J36" s="134"/>
      <c r="K36" s="204" t="str">
        <f t="shared" si="2"/>
        <v/>
      </c>
      <c r="L36" s="172"/>
      <c r="M36" s="172"/>
      <c r="N36" s="173"/>
      <c r="O36" s="113"/>
      <c r="P36" s="69"/>
      <c r="Q36" s="69"/>
    </row>
    <row r="37" spans="1:17" ht="21.75" customHeight="1" x14ac:dyDescent="0.15">
      <c r="A37" s="89">
        <v>23</v>
      </c>
      <c r="B37" s="129"/>
      <c r="C37" s="130"/>
      <c r="D37" s="131"/>
      <c r="E37" s="132"/>
      <c r="F37" s="133"/>
      <c r="G37" s="155"/>
      <c r="H37" s="131"/>
      <c r="I37" s="132"/>
      <c r="J37" s="134"/>
      <c r="K37" s="204" t="str">
        <f t="shared" si="2"/>
        <v/>
      </c>
      <c r="L37" s="172"/>
      <c r="M37" s="172"/>
      <c r="N37" s="173"/>
      <c r="O37" s="113"/>
      <c r="P37" s="69"/>
      <c r="Q37" s="69"/>
    </row>
    <row r="38" spans="1:17" ht="21.75" customHeight="1" x14ac:dyDescent="0.15">
      <c r="A38" s="89">
        <v>24</v>
      </c>
      <c r="B38" s="129"/>
      <c r="C38" s="130"/>
      <c r="D38" s="131"/>
      <c r="E38" s="132"/>
      <c r="F38" s="133"/>
      <c r="G38" s="155"/>
      <c r="H38" s="131"/>
      <c r="I38" s="132"/>
      <c r="J38" s="134"/>
      <c r="K38" s="204" t="str">
        <f t="shared" si="2"/>
        <v/>
      </c>
      <c r="L38" s="172"/>
      <c r="M38" s="172"/>
      <c r="N38" s="173"/>
      <c r="O38" s="113"/>
      <c r="P38" s="69"/>
      <c r="Q38" s="69"/>
    </row>
    <row r="39" spans="1:17" ht="21.75" customHeight="1" x14ac:dyDescent="0.15">
      <c r="A39" s="89">
        <v>25</v>
      </c>
      <c r="B39" s="129"/>
      <c r="C39" s="130"/>
      <c r="D39" s="131"/>
      <c r="E39" s="132"/>
      <c r="F39" s="133"/>
      <c r="G39" s="155"/>
      <c r="H39" s="131"/>
      <c r="I39" s="132"/>
      <c r="J39" s="134"/>
      <c r="K39" s="204" t="str">
        <f t="shared" si="2"/>
        <v/>
      </c>
      <c r="L39" s="172"/>
      <c r="M39" s="172"/>
      <c r="N39" s="173"/>
      <c r="O39" s="113"/>
      <c r="P39" s="69"/>
      <c r="Q39" s="69"/>
    </row>
    <row r="40" spans="1:17" ht="21.75" customHeight="1" x14ac:dyDescent="0.15">
      <c r="A40" s="89">
        <v>26</v>
      </c>
      <c r="B40" s="129"/>
      <c r="C40" s="130"/>
      <c r="D40" s="131"/>
      <c r="E40" s="132"/>
      <c r="F40" s="133"/>
      <c r="G40" s="155"/>
      <c r="H40" s="131"/>
      <c r="I40" s="132"/>
      <c r="J40" s="134"/>
      <c r="K40" s="204" t="str">
        <f t="shared" si="2"/>
        <v/>
      </c>
      <c r="L40" s="172"/>
      <c r="M40" s="172"/>
      <c r="N40" s="173"/>
      <c r="O40" s="113"/>
      <c r="P40" s="69"/>
      <c r="Q40" s="69"/>
    </row>
    <row r="41" spans="1:17" ht="21.75" customHeight="1" x14ac:dyDescent="0.15">
      <c r="A41" s="89">
        <v>27</v>
      </c>
      <c r="B41" s="129"/>
      <c r="C41" s="130"/>
      <c r="D41" s="131"/>
      <c r="E41" s="132"/>
      <c r="F41" s="133"/>
      <c r="G41" s="155"/>
      <c r="H41" s="131"/>
      <c r="I41" s="132"/>
      <c r="J41" s="134"/>
      <c r="K41" s="204" t="str">
        <f t="shared" si="2"/>
        <v/>
      </c>
      <c r="L41" s="172"/>
      <c r="M41" s="172"/>
      <c r="N41" s="173"/>
      <c r="O41" s="113"/>
      <c r="P41" s="69"/>
      <c r="Q41" s="69"/>
    </row>
    <row r="42" spans="1:17" ht="21.75" customHeight="1" x14ac:dyDescent="0.15">
      <c r="A42" s="89">
        <v>28</v>
      </c>
      <c r="B42" s="129"/>
      <c r="C42" s="130"/>
      <c r="D42" s="131"/>
      <c r="E42" s="132"/>
      <c r="F42" s="133"/>
      <c r="G42" s="155"/>
      <c r="H42" s="131"/>
      <c r="I42" s="132"/>
      <c r="J42" s="134"/>
      <c r="K42" s="204" t="str">
        <f t="shared" si="2"/>
        <v/>
      </c>
      <c r="L42" s="172"/>
      <c r="M42" s="172"/>
      <c r="N42" s="173"/>
      <c r="O42" s="113"/>
      <c r="P42" s="69"/>
      <c r="Q42" s="69"/>
    </row>
    <row r="43" spans="1:17" ht="21.75" customHeight="1" x14ac:dyDescent="0.15">
      <c r="A43" s="89">
        <v>29</v>
      </c>
      <c r="B43" s="129"/>
      <c r="C43" s="130"/>
      <c r="D43" s="131"/>
      <c r="E43" s="132"/>
      <c r="F43" s="133"/>
      <c r="G43" s="155"/>
      <c r="H43" s="131"/>
      <c r="I43" s="132"/>
      <c r="J43" s="134"/>
      <c r="K43" s="204" t="str">
        <f t="shared" si="2"/>
        <v/>
      </c>
      <c r="L43" s="172"/>
      <c r="M43" s="172"/>
      <c r="N43" s="173"/>
      <c r="O43" s="113"/>
      <c r="P43" s="69"/>
      <c r="Q43" s="69"/>
    </row>
    <row r="44" spans="1:17" ht="21.75" customHeight="1" thickBot="1" x14ac:dyDescent="0.2">
      <c r="A44" s="89">
        <v>30</v>
      </c>
      <c r="B44" s="129"/>
      <c r="C44" s="130"/>
      <c r="D44" s="131"/>
      <c r="E44" s="132"/>
      <c r="F44" s="139"/>
      <c r="G44" s="155"/>
      <c r="H44" s="131"/>
      <c r="I44" s="132"/>
      <c r="J44" s="140"/>
      <c r="K44" s="204" t="str">
        <f t="shared" si="2"/>
        <v/>
      </c>
      <c r="L44" s="172"/>
      <c r="M44" s="172"/>
      <c r="N44" s="173"/>
      <c r="O44" s="113"/>
      <c r="P44" s="69"/>
      <c r="Q44" s="69"/>
    </row>
    <row r="45" spans="1:17" ht="21.75" customHeight="1" x14ac:dyDescent="0.15">
      <c r="A45" s="89">
        <v>31</v>
      </c>
      <c r="B45" s="129"/>
      <c r="C45" s="130"/>
      <c r="D45" s="131"/>
      <c r="E45" s="132"/>
      <c r="F45" s="133"/>
      <c r="G45" s="155"/>
      <c r="H45" s="131"/>
      <c r="I45" s="132"/>
      <c r="J45" s="134"/>
      <c r="K45" s="204" t="str">
        <f t="shared" si="2"/>
        <v/>
      </c>
      <c r="L45" s="172"/>
      <c r="M45" s="172"/>
      <c r="N45" s="173"/>
      <c r="O45" s="113"/>
      <c r="P45" s="75"/>
      <c r="Q45" s="75"/>
    </row>
    <row r="46" spans="1:17" ht="21.75" customHeight="1" x14ac:dyDescent="0.15">
      <c r="A46" s="89">
        <v>32</v>
      </c>
      <c r="B46" s="129"/>
      <c r="C46" s="130"/>
      <c r="D46" s="131"/>
      <c r="E46" s="132"/>
      <c r="F46" s="133"/>
      <c r="G46" s="155"/>
      <c r="H46" s="131"/>
      <c r="I46" s="132"/>
      <c r="J46" s="134"/>
      <c r="K46" s="204" t="str">
        <f t="shared" si="2"/>
        <v/>
      </c>
      <c r="L46" s="172"/>
      <c r="M46" s="172"/>
      <c r="N46" s="173"/>
      <c r="O46" s="113"/>
      <c r="P46" s="75"/>
      <c r="Q46" s="75"/>
    </row>
    <row r="47" spans="1:17" ht="21.75" customHeight="1" x14ac:dyDescent="0.15">
      <c r="A47" s="89">
        <v>33</v>
      </c>
      <c r="B47" s="129"/>
      <c r="C47" s="130"/>
      <c r="D47" s="131"/>
      <c r="E47" s="132"/>
      <c r="F47" s="133"/>
      <c r="G47" s="155"/>
      <c r="H47" s="131"/>
      <c r="I47" s="132"/>
      <c r="J47" s="134"/>
      <c r="K47" s="204" t="str">
        <f t="shared" si="2"/>
        <v/>
      </c>
      <c r="L47" s="172"/>
      <c r="M47" s="172"/>
      <c r="N47" s="173"/>
      <c r="O47" s="113"/>
      <c r="P47" s="75"/>
      <c r="Q47" s="75"/>
    </row>
    <row r="48" spans="1:17" ht="21.75" customHeight="1" x14ac:dyDescent="0.15">
      <c r="A48" s="89">
        <v>34</v>
      </c>
      <c r="B48" s="129"/>
      <c r="C48" s="130"/>
      <c r="D48" s="131"/>
      <c r="E48" s="132"/>
      <c r="F48" s="133"/>
      <c r="G48" s="155"/>
      <c r="H48" s="131"/>
      <c r="I48" s="132"/>
      <c r="J48" s="134"/>
      <c r="K48" s="204" t="str">
        <f t="shared" si="2"/>
        <v/>
      </c>
      <c r="L48" s="172"/>
      <c r="M48" s="172"/>
      <c r="N48" s="173"/>
      <c r="O48" s="113"/>
      <c r="P48" s="75"/>
      <c r="Q48" s="75"/>
    </row>
    <row r="49" spans="1:17" ht="21.75" customHeight="1" x14ac:dyDescent="0.15">
      <c r="A49" s="89">
        <v>35</v>
      </c>
      <c r="B49" s="129"/>
      <c r="C49" s="130"/>
      <c r="D49" s="131"/>
      <c r="E49" s="132"/>
      <c r="F49" s="133"/>
      <c r="G49" s="155"/>
      <c r="H49" s="131"/>
      <c r="I49" s="132"/>
      <c r="J49" s="134"/>
      <c r="K49" s="204" t="str">
        <f t="shared" si="2"/>
        <v/>
      </c>
      <c r="L49" s="172"/>
      <c r="M49" s="172"/>
      <c r="N49" s="173"/>
      <c r="O49" s="113"/>
      <c r="P49" s="75"/>
      <c r="Q49" s="75"/>
    </row>
    <row r="50" spans="1:17" ht="21.75" customHeight="1" x14ac:dyDescent="0.15">
      <c r="A50" s="89">
        <v>36</v>
      </c>
      <c r="B50" s="129"/>
      <c r="C50" s="130"/>
      <c r="D50" s="131"/>
      <c r="E50" s="132"/>
      <c r="F50" s="133"/>
      <c r="G50" s="155"/>
      <c r="H50" s="131"/>
      <c r="I50" s="132"/>
      <c r="J50" s="134"/>
      <c r="K50" s="204" t="str">
        <f t="shared" si="2"/>
        <v/>
      </c>
      <c r="L50" s="172"/>
      <c r="M50" s="172"/>
      <c r="N50" s="173"/>
      <c r="O50" s="113"/>
      <c r="P50" s="75"/>
      <c r="Q50" s="75"/>
    </row>
    <row r="51" spans="1:17" ht="21.75" customHeight="1" x14ac:dyDescent="0.15">
      <c r="A51" s="89">
        <v>37</v>
      </c>
      <c r="B51" s="129"/>
      <c r="C51" s="130"/>
      <c r="D51" s="131"/>
      <c r="E51" s="132"/>
      <c r="F51" s="133"/>
      <c r="G51" s="155"/>
      <c r="H51" s="131"/>
      <c r="I51" s="132"/>
      <c r="J51" s="134"/>
      <c r="K51" s="204" t="str">
        <f t="shared" si="2"/>
        <v/>
      </c>
      <c r="L51" s="172"/>
      <c r="M51" s="172"/>
      <c r="N51" s="173"/>
      <c r="O51" s="113"/>
      <c r="P51" s="75"/>
      <c r="Q51" s="75"/>
    </row>
    <row r="52" spans="1:17" ht="21.75" customHeight="1" x14ac:dyDescent="0.15">
      <c r="A52" s="89">
        <v>38</v>
      </c>
      <c r="B52" s="129"/>
      <c r="C52" s="130"/>
      <c r="D52" s="131"/>
      <c r="E52" s="132"/>
      <c r="F52" s="133"/>
      <c r="G52" s="155"/>
      <c r="H52" s="131"/>
      <c r="I52" s="132"/>
      <c r="J52" s="134"/>
      <c r="K52" s="204" t="str">
        <f t="shared" si="2"/>
        <v/>
      </c>
      <c r="L52" s="172"/>
      <c r="M52" s="172"/>
      <c r="N52" s="173"/>
      <c r="O52" s="113"/>
      <c r="P52" s="75"/>
      <c r="Q52" s="75"/>
    </row>
    <row r="53" spans="1:17" ht="21.75" customHeight="1" x14ac:dyDescent="0.15">
      <c r="A53" s="89">
        <v>39</v>
      </c>
      <c r="B53" s="129"/>
      <c r="C53" s="130"/>
      <c r="D53" s="131"/>
      <c r="E53" s="132"/>
      <c r="F53" s="133"/>
      <c r="G53" s="155"/>
      <c r="H53" s="131"/>
      <c r="I53" s="132"/>
      <c r="J53" s="134"/>
      <c r="K53" s="204" t="str">
        <f t="shared" si="2"/>
        <v/>
      </c>
      <c r="L53" s="172"/>
      <c r="M53" s="172"/>
      <c r="N53" s="173"/>
      <c r="O53" s="113"/>
      <c r="P53" s="75"/>
      <c r="Q53" s="75"/>
    </row>
    <row r="54" spans="1:17" ht="21.75" customHeight="1" x14ac:dyDescent="0.15">
      <c r="A54" s="89">
        <v>40</v>
      </c>
      <c r="B54" s="129"/>
      <c r="C54" s="130"/>
      <c r="D54" s="131"/>
      <c r="E54" s="132"/>
      <c r="F54" s="133"/>
      <c r="G54" s="155"/>
      <c r="H54" s="131"/>
      <c r="I54" s="132"/>
      <c r="J54" s="134"/>
      <c r="K54" s="204" t="str">
        <f t="shared" si="2"/>
        <v/>
      </c>
      <c r="L54" s="172"/>
      <c r="M54" s="172"/>
      <c r="N54" s="173"/>
      <c r="O54" s="113"/>
      <c r="P54" s="75"/>
      <c r="Q54" s="75"/>
    </row>
    <row r="55" spans="1:17" ht="21.75" customHeight="1" x14ac:dyDescent="0.15">
      <c r="A55" s="89">
        <v>41</v>
      </c>
      <c r="B55" s="129"/>
      <c r="C55" s="130"/>
      <c r="D55" s="131"/>
      <c r="E55" s="132"/>
      <c r="F55" s="133"/>
      <c r="G55" s="155"/>
      <c r="H55" s="131"/>
      <c r="I55" s="132"/>
      <c r="J55" s="134"/>
      <c r="K55" s="204" t="str">
        <f t="shared" si="2"/>
        <v/>
      </c>
      <c r="L55" s="172"/>
      <c r="M55" s="172"/>
      <c r="N55" s="173"/>
      <c r="O55" s="113"/>
      <c r="P55" s="75"/>
      <c r="Q55" s="75"/>
    </row>
    <row r="56" spans="1:17" ht="21.75" customHeight="1" x14ac:dyDescent="0.15">
      <c r="A56" s="89">
        <v>42</v>
      </c>
      <c r="B56" s="129"/>
      <c r="C56" s="130"/>
      <c r="D56" s="131"/>
      <c r="E56" s="132"/>
      <c r="F56" s="133"/>
      <c r="G56" s="155"/>
      <c r="H56" s="131"/>
      <c r="I56" s="132"/>
      <c r="J56" s="134"/>
      <c r="K56" s="204" t="str">
        <f t="shared" si="2"/>
        <v/>
      </c>
      <c r="L56" s="172"/>
      <c r="M56" s="172"/>
      <c r="N56" s="173"/>
      <c r="O56" s="113"/>
      <c r="P56" s="75"/>
      <c r="Q56" s="75"/>
    </row>
    <row r="57" spans="1:17" ht="21.75" customHeight="1" x14ac:dyDescent="0.15">
      <c r="A57" s="89">
        <v>43</v>
      </c>
      <c r="B57" s="129"/>
      <c r="C57" s="130"/>
      <c r="D57" s="131"/>
      <c r="E57" s="132"/>
      <c r="F57" s="133"/>
      <c r="G57" s="155"/>
      <c r="H57" s="131"/>
      <c r="I57" s="132"/>
      <c r="J57" s="134"/>
      <c r="K57" s="204" t="str">
        <f t="shared" si="2"/>
        <v/>
      </c>
      <c r="L57" s="172"/>
      <c r="M57" s="172"/>
      <c r="N57" s="173"/>
      <c r="O57" s="113"/>
      <c r="P57" s="75"/>
      <c r="Q57" s="75"/>
    </row>
    <row r="58" spans="1:17" ht="21.75" customHeight="1" x14ac:dyDescent="0.15">
      <c r="A58" s="89">
        <v>44</v>
      </c>
      <c r="B58" s="129"/>
      <c r="C58" s="130"/>
      <c r="D58" s="131"/>
      <c r="E58" s="132"/>
      <c r="F58" s="133"/>
      <c r="G58" s="155"/>
      <c r="H58" s="131"/>
      <c r="I58" s="132"/>
      <c r="J58" s="134"/>
      <c r="K58" s="204" t="str">
        <f t="shared" si="2"/>
        <v/>
      </c>
      <c r="L58" s="172"/>
      <c r="M58" s="172"/>
      <c r="N58" s="173"/>
      <c r="O58" s="113"/>
      <c r="P58" s="75"/>
      <c r="Q58" s="75"/>
    </row>
    <row r="59" spans="1:17" ht="21.75" customHeight="1" thickBot="1" x14ac:dyDescent="0.2">
      <c r="A59" s="89">
        <v>45</v>
      </c>
      <c r="B59" s="135"/>
      <c r="C59" s="136"/>
      <c r="D59" s="137"/>
      <c r="E59" s="138"/>
      <c r="F59" s="139"/>
      <c r="G59" s="156"/>
      <c r="H59" s="137"/>
      <c r="I59" s="138"/>
      <c r="J59" s="140"/>
      <c r="K59" s="204" t="str">
        <f t="shared" si="2"/>
        <v/>
      </c>
      <c r="L59" s="172"/>
      <c r="M59" s="172"/>
      <c r="N59" s="173"/>
      <c r="O59" s="113"/>
      <c r="P59" s="75"/>
      <c r="Q59" s="75"/>
    </row>
    <row r="60" spans="1:17" ht="9" customHeight="1" x14ac:dyDescent="0.15">
      <c r="A60" s="22"/>
      <c r="B60" s="22"/>
      <c r="C60" s="22"/>
      <c r="D60" s="49"/>
      <c r="E60" s="49"/>
      <c r="F60" s="157"/>
      <c r="G60" s="22"/>
      <c r="H60" s="49"/>
      <c r="I60" s="49"/>
      <c r="J60" s="49"/>
      <c r="K60" s="38"/>
      <c r="L60" s="38"/>
      <c r="M60" s="38"/>
      <c r="N60" s="38"/>
      <c r="O60" s="38"/>
      <c r="P60" s="20"/>
    </row>
    <row r="61" spans="1:17" ht="15" customHeight="1" x14ac:dyDescent="0.15">
      <c r="A61" s="50" t="s">
        <v>10</v>
      </c>
      <c r="B61" s="51" t="s">
        <v>4</v>
      </c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</row>
    <row r="62" spans="1:17" ht="13.5" customHeight="1" x14ac:dyDescent="0.15">
      <c r="A62" s="50" t="s">
        <v>10</v>
      </c>
      <c r="B62" s="53" t="s">
        <v>30</v>
      </c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</row>
    <row r="63" spans="1:17" x14ac:dyDescent="0.1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</row>
    <row r="64" spans="1:17" x14ac:dyDescent="0.1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5"/>
      <c r="L64" s="55"/>
      <c r="M64" s="55"/>
      <c r="N64" s="55"/>
      <c r="O64" s="55"/>
    </row>
  </sheetData>
  <sheetProtection sheet="1" objects="1" scenarios="1" selectLockedCells="1"/>
  <sortState ref="B13:J27">
    <sortCondition ref="B13"/>
  </sortState>
  <mergeCells count="65">
    <mergeCell ref="A13:B14"/>
    <mergeCell ref="A12:B12"/>
    <mergeCell ref="D12:H12"/>
    <mergeCell ref="T8:T9"/>
    <mergeCell ref="T10:T12"/>
    <mergeCell ref="C2:K3"/>
    <mergeCell ref="P3:Q3"/>
    <mergeCell ref="A5:C6"/>
    <mergeCell ref="D5:D6"/>
    <mergeCell ref="H5:K6"/>
    <mergeCell ref="D9:H9"/>
    <mergeCell ref="D11:H11"/>
    <mergeCell ref="P9:Q29"/>
    <mergeCell ref="K18:N18"/>
    <mergeCell ref="K19:N19"/>
    <mergeCell ref="K20:N20"/>
    <mergeCell ref="K21:N21"/>
    <mergeCell ref="K44:N44"/>
    <mergeCell ref="K39:N39"/>
    <mergeCell ref="K40:N40"/>
    <mergeCell ref="K41:N41"/>
    <mergeCell ref="K42:N42"/>
    <mergeCell ref="K43:N43"/>
    <mergeCell ref="D10:H10"/>
    <mergeCell ref="K11:M11"/>
    <mergeCell ref="K28:N28"/>
    <mergeCell ref="K27:N27"/>
    <mergeCell ref="K16:N16"/>
    <mergeCell ref="K17:N17"/>
    <mergeCell ref="K23:N23"/>
    <mergeCell ref="K24:N24"/>
    <mergeCell ref="K25:N25"/>
    <mergeCell ref="K26:N26"/>
    <mergeCell ref="C13:F13"/>
    <mergeCell ref="G13:J13"/>
    <mergeCell ref="K13:N14"/>
    <mergeCell ref="K22:N22"/>
    <mergeCell ref="K31:N31"/>
    <mergeCell ref="K32:N32"/>
    <mergeCell ref="K33:N33"/>
    <mergeCell ref="K34:N34"/>
    <mergeCell ref="K15:N15"/>
    <mergeCell ref="K29:N29"/>
    <mergeCell ref="K59:N59"/>
    <mergeCell ref="K50:N50"/>
    <mergeCell ref="K51:N51"/>
    <mergeCell ref="K52:N52"/>
    <mergeCell ref="K53:N53"/>
    <mergeCell ref="K54:N54"/>
    <mergeCell ref="H1:J1"/>
    <mergeCell ref="K55:N55"/>
    <mergeCell ref="K56:N56"/>
    <mergeCell ref="K57:N57"/>
    <mergeCell ref="K58:N58"/>
    <mergeCell ref="K45:N45"/>
    <mergeCell ref="K46:N46"/>
    <mergeCell ref="K47:N47"/>
    <mergeCell ref="K48:N48"/>
    <mergeCell ref="K49:N49"/>
    <mergeCell ref="D8:H8"/>
    <mergeCell ref="K35:N35"/>
    <mergeCell ref="K36:N36"/>
    <mergeCell ref="K37:N37"/>
    <mergeCell ref="K38:N38"/>
    <mergeCell ref="K30:N30"/>
  </mergeCells>
  <phoneticPr fontId="1"/>
  <conditionalFormatting sqref="D9:H9">
    <cfRule type="notContainsBlanks" dxfId="55" priority="103">
      <formula>LEN(TRIM(D9))&gt;0</formula>
    </cfRule>
  </conditionalFormatting>
  <conditionalFormatting sqref="D12:H12">
    <cfRule type="notContainsBlanks" dxfId="54" priority="104">
      <formula>LEN(TRIM(D12))&gt;0</formula>
    </cfRule>
  </conditionalFormatting>
  <conditionalFormatting sqref="D11:H11">
    <cfRule type="notContainsBlanks" dxfId="53" priority="71">
      <formula>LEN(TRIM(D11))&gt;0</formula>
    </cfRule>
  </conditionalFormatting>
  <conditionalFormatting sqref="D8:H8">
    <cfRule type="notContainsBlanks" dxfId="52" priority="105">
      <formula>LEN(TRIM(D8))&gt;0</formula>
    </cfRule>
  </conditionalFormatting>
  <conditionalFormatting sqref="D10:H10">
    <cfRule type="notContainsBlanks" dxfId="51" priority="106">
      <formula>LEN(TRIM(D10))&gt;0</formula>
    </cfRule>
  </conditionalFormatting>
  <dataValidations count="5">
    <dataValidation type="list" allowBlank="1" showInputMessage="1" showErrorMessage="1" sqref="C15:C59 G15:G59">
      <formula1>$S$3:$S$6</formula1>
    </dataValidation>
    <dataValidation type="list" allowBlank="1" showInputMessage="1" showErrorMessage="1" sqref="H15:H59">
      <formula1>$S$10:$S$12</formula1>
    </dataValidation>
    <dataValidation type="list" allowBlank="1" showInputMessage="1" showErrorMessage="1" sqref="E15:E59 I15:I59">
      <formula1>$S$14:$S$17</formula1>
    </dataValidation>
    <dataValidation type="list" allowBlank="1" showInputMessage="1" showErrorMessage="1" sqref="F15:F59 J15:J59">
      <formula1>$S$19:$S$20</formula1>
    </dataValidation>
    <dataValidation type="list" allowBlank="1" showInputMessage="1" showErrorMessage="1" sqref="D15:D59">
      <formula1>$S$8:$S$9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rowBreaks count="2" manualBreakCount="2">
    <brk id="29" max="17" man="1"/>
    <brk id="44" max="17" man="1"/>
  </rowBreaks>
  <colBreaks count="1" manualBreakCount="1">
    <brk id="14" max="4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3" id="{3D875DC6-DFA7-49D8-A2AE-89C4BE1E4FDF}">
            <xm:f>計算用!$N3=7</xm:f>
            <x14:dxf>
              <fill>
                <patternFill>
                  <bgColor rgb="FFFF66FF"/>
                </patternFill>
              </fill>
            </x14:dxf>
          </x14:cfRule>
          <xm:sqref>F15:F44 J15:J44</xm:sqref>
        </x14:conditionalFormatting>
        <x14:conditionalFormatting xmlns:xm="http://schemas.microsoft.com/office/excel/2006/main">
          <x14:cfRule type="expression" priority="70" id="{5B9DBFED-9809-4AD8-AB01-5A33613A9A6E}">
            <xm:f>計算用!$K3=3</xm:f>
            <x14:dxf>
              <fill>
                <patternFill>
                  <bgColor rgb="FFFFFF00"/>
                </patternFill>
              </fill>
            </x14:dxf>
          </x14:cfRule>
          <xm:sqref>H15:H39</xm:sqref>
        </x14:conditionalFormatting>
        <x14:conditionalFormatting xmlns:xm="http://schemas.microsoft.com/office/excel/2006/main">
          <x14:cfRule type="expression" priority="69" id="{A3297DFD-8EB0-4809-8384-A74EE96F26A5}">
            <xm:f>計算用!$L3=5</xm:f>
            <x14:dxf>
              <fill>
                <patternFill>
                  <bgColor rgb="FF92D050"/>
                </patternFill>
              </fill>
            </x14:dxf>
          </x14:cfRule>
          <xm:sqref>E15:E44</xm:sqref>
        </x14:conditionalFormatting>
        <x14:conditionalFormatting xmlns:xm="http://schemas.microsoft.com/office/excel/2006/main">
          <x14:cfRule type="expression" priority="68" id="{AEB3EBCC-69B4-42A9-B4AE-EEE1CAD1FA3C}">
            <xm:f>計算用!$M3=5</xm:f>
            <x14:dxf>
              <fill>
                <patternFill>
                  <bgColor rgb="FF92D050"/>
                </patternFill>
              </fill>
            </x14:dxf>
          </x14:cfRule>
          <xm:sqref>I15:I42</xm:sqref>
        </x14:conditionalFormatting>
        <x14:conditionalFormatting xmlns:xm="http://schemas.microsoft.com/office/excel/2006/main">
          <x14:cfRule type="expression" priority="46" id="{FC82D14C-D8FC-49B5-8E7E-91EA7333E0CA}">
            <xm:f>計算用!$O3</xm:f>
            <x14:dxf>
              <fill>
                <patternFill>
                  <bgColor theme="8" tint="0.59996337778862885"/>
                </patternFill>
              </fill>
            </x14:dxf>
          </x14:cfRule>
          <xm:sqref>E15:E44</xm:sqref>
        </x14:conditionalFormatting>
        <x14:conditionalFormatting xmlns:xm="http://schemas.microsoft.com/office/excel/2006/main">
          <x14:cfRule type="expression" priority="45" id="{4B5154FE-B141-46C0-B226-768345F55A67}">
            <xm:f>計算用!$P3=9</xm:f>
            <x14:dxf>
              <fill>
                <patternFill>
                  <bgColor theme="8" tint="0.59996337778862885"/>
                </patternFill>
              </fill>
            </x14:dxf>
          </x14:cfRule>
          <xm:sqref>I15:I42</xm:sqref>
        </x14:conditionalFormatting>
        <x14:conditionalFormatting xmlns:xm="http://schemas.microsoft.com/office/excel/2006/main">
          <x14:cfRule type="expression" priority="42" id="{4DED1353-9404-4CE6-B459-651E15D0380C}">
            <xm:f>計算用!$Q3=11</xm:f>
            <x14:dxf>
              <fill>
                <patternFill>
                  <bgColor rgb="FFFFC000"/>
                </patternFill>
              </fill>
            </x14:dxf>
          </x14:cfRule>
          <xm:sqref>D15:D42</xm:sqref>
        </x14:conditionalFormatting>
        <x14:conditionalFormatting xmlns:xm="http://schemas.microsoft.com/office/excel/2006/main">
          <x14:cfRule type="expression" priority="41" id="{AF643F7E-9829-4027-B263-5FA10C65F17A}">
            <xm:f>計算用!$N33=7</xm:f>
            <x14:dxf>
              <fill>
                <patternFill>
                  <bgColor rgb="FFFF66FF"/>
                </patternFill>
              </fill>
            </x14:dxf>
          </x14:cfRule>
          <xm:sqref>F45:F49 J45 J47:J48 J50:J53 J57:J59 J55 F56:F59 F51:F53</xm:sqref>
        </x14:conditionalFormatting>
        <x14:conditionalFormatting xmlns:xm="http://schemas.microsoft.com/office/excel/2006/main">
          <x14:cfRule type="expression" priority="39" id="{1CCD4409-4FD8-4E38-941F-66D430220610}">
            <xm:f>計算用!$L47=5</xm:f>
            <x14:dxf>
              <fill>
                <patternFill>
                  <bgColor rgb="FF92D050"/>
                </patternFill>
              </fill>
            </x14:dxf>
          </x14:cfRule>
          <xm:sqref>E59</xm:sqref>
        </x14:conditionalFormatting>
        <x14:conditionalFormatting xmlns:xm="http://schemas.microsoft.com/office/excel/2006/main">
          <x14:cfRule type="expression" priority="38" id="{D4786178-10A7-44F1-912F-537DECD9CBDF}">
            <xm:f>計算用!$M46=5</xm:f>
            <x14:dxf>
              <fill>
                <patternFill>
                  <bgColor rgb="FF92D050"/>
                </patternFill>
              </fill>
            </x14:dxf>
          </x14:cfRule>
          <xm:sqref>I58:I59</xm:sqref>
        </x14:conditionalFormatting>
        <x14:conditionalFormatting xmlns:xm="http://schemas.microsoft.com/office/excel/2006/main">
          <x14:cfRule type="expression" priority="37" id="{85B14AA2-2FD7-4EE0-92DE-6D2BCEFE706D}">
            <xm:f>計算用!$O47</xm:f>
            <x14:dxf>
              <fill>
                <patternFill>
                  <bgColor theme="8" tint="0.59996337778862885"/>
                </patternFill>
              </fill>
            </x14:dxf>
          </x14:cfRule>
          <xm:sqref>E59</xm:sqref>
        </x14:conditionalFormatting>
        <x14:conditionalFormatting xmlns:xm="http://schemas.microsoft.com/office/excel/2006/main">
          <x14:cfRule type="expression" priority="36" id="{D893786A-8166-4449-9592-2450F0C51997}">
            <xm:f>計算用!$P46=9</xm:f>
            <x14:dxf>
              <fill>
                <patternFill>
                  <bgColor theme="8" tint="0.59996337778862885"/>
                </patternFill>
              </fill>
            </x14:dxf>
          </x14:cfRule>
          <xm:sqref>I58:I59</xm:sqref>
        </x14:conditionalFormatting>
        <x14:conditionalFormatting xmlns:xm="http://schemas.microsoft.com/office/excel/2006/main">
          <x14:cfRule type="expression" priority="35" id="{52E64B1D-1203-4938-B31E-ED68D094B9CC}">
            <xm:f>計算用!$Q47=11</xm:f>
            <x14:dxf>
              <fill>
                <patternFill>
                  <bgColor rgb="FFFFC000"/>
                </patternFill>
              </fill>
            </x14:dxf>
          </x14:cfRule>
          <xm:sqref>D59</xm:sqref>
        </x14:conditionalFormatting>
        <x14:conditionalFormatting xmlns:xm="http://schemas.microsoft.com/office/excel/2006/main">
          <x14:cfRule type="expression" priority="34" id="{5827E017-61A0-4BF2-A191-D7BE26CE0171}">
            <xm:f>計算用!$Q34=11</xm:f>
            <x14:dxf>
              <fill>
                <patternFill>
                  <bgColor rgb="FFFFC000"/>
                </patternFill>
              </fill>
            </x14:dxf>
          </x14:cfRule>
          <xm:sqref>D46:D52</xm:sqref>
        </x14:conditionalFormatting>
        <x14:conditionalFormatting xmlns:xm="http://schemas.microsoft.com/office/excel/2006/main">
          <x14:cfRule type="expression" priority="33" id="{B31EB78E-BC7D-4306-86D6-4B6C0FF81E3C}">
            <xm:f>計算用!$Q31=11</xm:f>
            <x14:dxf>
              <fill>
                <patternFill>
                  <bgColor rgb="FFFFC000"/>
                </patternFill>
              </fill>
            </x14:dxf>
          </x14:cfRule>
          <xm:sqref>D43:D45</xm:sqref>
        </x14:conditionalFormatting>
        <x14:conditionalFormatting xmlns:xm="http://schemas.microsoft.com/office/excel/2006/main">
          <x14:cfRule type="expression" priority="30" id="{D7C7DFEC-BD20-4294-8AEE-6A3F967A3DA4}">
            <xm:f>計算用!$Q41=11</xm:f>
            <x14:dxf>
              <fill>
                <patternFill>
                  <bgColor rgb="FFFFC000"/>
                </patternFill>
              </fill>
            </x14:dxf>
          </x14:cfRule>
          <xm:sqref>D53:D58</xm:sqref>
        </x14:conditionalFormatting>
        <x14:conditionalFormatting xmlns:xm="http://schemas.microsoft.com/office/excel/2006/main">
          <x14:cfRule type="expression" priority="29" id="{5503160C-7EBD-4063-B178-210696F3F6DB}">
            <xm:f>計算用!$K28=3</xm:f>
            <x14:dxf>
              <fill>
                <patternFill>
                  <bgColor rgb="FFFFFF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28" id="{3DDC6A93-9E86-4A55-BA34-54C4F9306A90}">
            <xm:f>計算用!$K29=3</xm:f>
            <x14:dxf>
              <fill>
                <patternFill>
                  <bgColor rgb="FFFFFF00"/>
                </patternFill>
              </fill>
            </x14:dxf>
          </x14:cfRule>
          <xm:sqref>H41:H49</xm:sqref>
        </x14:conditionalFormatting>
        <x14:conditionalFormatting xmlns:xm="http://schemas.microsoft.com/office/excel/2006/main">
          <x14:cfRule type="expression" priority="27" id="{478A3455-D85E-4C77-BA48-A7CDBF6988DD}">
            <xm:f>計算用!$K38=3</xm:f>
            <x14:dxf>
              <fill>
                <patternFill>
                  <bgColor rgb="FFFFFF00"/>
                </patternFill>
              </fill>
            </x14:dxf>
          </x14:cfRule>
          <xm:sqref>H50:H59</xm:sqref>
        </x14:conditionalFormatting>
        <x14:conditionalFormatting xmlns:xm="http://schemas.microsoft.com/office/excel/2006/main">
          <x14:cfRule type="expression" priority="26" id="{0F1BE27A-4955-4E31-9E7C-0A145D00A22D}">
            <xm:f>計算用!$L33=5</xm:f>
            <x14:dxf>
              <fill>
                <patternFill>
                  <bgColor rgb="FF92D050"/>
                </patternFill>
              </fill>
            </x14:dxf>
          </x14:cfRule>
          <xm:sqref>E45:E47</xm:sqref>
        </x14:conditionalFormatting>
        <x14:conditionalFormatting xmlns:xm="http://schemas.microsoft.com/office/excel/2006/main">
          <x14:cfRule type="expression" priority="25" id="{0D05D969-C6E4-48C1-9E34-0CA5F2BE2543}">
            <xm:f>計算用!$O33</xm:f>
            <x14:dxf>
              <fill>
                <patternFill>
                  <bgColor theme="8" tint="0.59996337778862885"/>
                </patternFill>
              </fill>
            </x14:dxf>
          </x14:cfRule>
          <xm:sqref>E45:E47</xm:sqref>
        </x14:conditionalFormatting>
        <x14:conditionalFormatting xmlns:xm="http://schemas.microsoft.com/office/excel/2006/main">
          <x14:cfRule type="expression" priority="24" id="{E5950825-7F6B-4AFF-90AE-4A0966EC4D76}">
            <xm:f>計算用!$L36=5</xm:f>
            <x14:dxf>
              <fill>
                <patternFill>
                  <bgColor rgb="FF92D050"/>
                </patternFill>
              </fill>
            </x14:dxf>
          </x14:cfRule>
          <xm:sqref>E48:E49</xm:sqref>
        </x14:conditionalFormatting>
        <x14:conditionalFormatting xmlns:xm="http://schemas.microsoft.com/office/excel/2006/main">
          <x14:cfRule type="expression" priority="23" id="{72472DC3-03D2-4540-BE79-9809E55DA40C}">
            <xm:f>計算用!$O36</xm:f>
            <x14:dxf>
              <fill>
                <patternFill>
                  <bgColor theme="8" tint="0.59996337778862885"/>
                </patternFill>
              </fill>
            </x14:dxf>
          </x14:cfRule>
          <xm:sqref>E48:E49</xm:sqref>
        </x14:conditionalFormatting>
        <x14:conditionalFormatting xmlns:xm="http://schemas.microsoft.com/office/excel/2006/main">
          <x14:cfRule type="expression" priority="22" id="{9AA0F5B2-AA38-40A3-A7BC-F2B6A6F691F3}">
            <xm:f>計算用!$L38=5</xm:f>
            <x14:dxf>
              <fill>
                <patternFill>
                  <bgColor rgb="FF92D050"/>
                </patternFill>
              </fill>
            </x14:dxf>
          </x14:cfRule>
          <xm:sqref>E50:E51</xm:sqref>
        </x14:conditionalFormatting>
        <x14:conditionalFormatting xmlns:xm="http://schemas.microsoft.com/office/excel/2006/main">
          <x14:cfRule type="expression" priority="21" id="{6561855A-7AA6-4E1F-9B1B-B06D8A14BF7F}">
            <xm:f>計算用!$O38</xm:f>
            <x14:dxf>
              <fill>
                <patternFill>
                  <bgColor theme="8" tint="0.59996337778862885"/>
                </patternFill>
              </fill>
            </x14:dxf>
          </x14:cfRule>
          <xm:sqref>E50:E51</xm:sqref>
        </x14:conditionalFormatting>
        <x14:conditionalFormatting xmlns:xm="http://schemas.microsoft.com/office/excel/2006/main">
          <x14:cfRule type="expression" priority="20" id="{07AA24BA-B6B4-41B2-95EF-33354BAA4E87}">
            <xm:f>計算用!$L40=5</xm:f>
            <x14:dxf>
              <fill>
                <patternFill>
                  <bgColor rgb="FF92D050"/>
                </patternFill>
              </fill>
            </x14:dxf>
          </x14:cfRule>
          <xm:sqref>E52:E53</xm:sqref>
        </x14:conditionalFormatting>
        <x14:conditionalFormatting xmlns:xm="http://schemas.microsoft.com/office/excel/2006/main">
          <x14:cfRule type="expression" priority="19" id="{EC5AC025-E234-4455-B0B5-E473D84E0D8E}">
            <xm:f>計算用!$O40</xm:f>
            <x14:dxf>
              <fill>
                <patternFill>
                  <bgColor theme="8" tint="0.59996337778862885"/>
                </patternFill>
              </fill>
            </x14:dxf>
          </x14:cfRule>
          <xm:sqref>E52:E53</xm:sqref>
        </x14:conditionalFormatting>
        <x14:conditionalFormatting xmlns:xm="http://schemas.microsoft.com/office/excel/2006/main">
          <x14:cfRule type="expression" priority="18" id="{4792CB97-C5F9-4FD6-89C1-FE1D5263A06E}">
            <xm:f>計算用!$L42=5</xm:f>
            <x14:dxf>
              <fill>
                <patternFill>
                  <bgColor rgb="FF92D050"/>
                </patternFill>
              </fill>
            </x14:dxf>
          </x14:cfRule>
          <xm:sqref>E54:E56</xm:sqref>
        </x14:conditionalFormatting>
        <x14:conditionalFormatting xmlns:xm="http://schemas.microsoft.com/office/excel/2006/main">
          <x14:cfRule type="expression" priority="17" id="{456AC85C-A261-4081-9432-7219224ADF7B}">
            <xm:f>計算用!$O42</xm:f>
            <x14:dxf>
              <fill>
                <patternFill>
                  <bgColor theme="8" tint="0.59996337778862885"/>
                </patternFill>
              </fill>
            </x14:dxf>
          </x14:cfRule>
          <xm:sqref>E54:E56</xm:sqref>
        </x14:conditionalFormatting>
        <x14:conditionalFormatting xmlns:xm="http://schemas.microsoft.com/office/excel/2006/main">
          <x14:cfRule type="expression" priority="16" id="{10D529C3-3498-4A4C-AF26-C696BC7B57AC}">
            <xm:f>計算用!$L45=5</xm:f>
            <x14:dxf>
              <fill>
                <patternFill>
                  <bgColor rgb="FF92D050"/>
                </patternFill>
              </fill>
            </x14:dxf>
          </x14:cfRule>
          <xm:sqref>E57:E58</xm:sqref>
        </x14:conditionalFormatting>
        <x14:conditionalFormatting xmlns:xm="http://schemas.microsoft.com/office/excel/2006/main">
          <x14:cfRule type="expression" priority="15" id="{DFCB7F38-CECC-47F4-997F-8B373B3CA4E6}">
            <xm:f>計算用!$O45</xm:f>
            <x14:dxf>
              <fill>
                <patternFill>
                  <bgColor theme="8" tint="0.59996337778862885"/>
                </patternFill>
              </fill>
            </x14:dxf>
          </x14:cfRule>
          <xm:sqref>E57:E58</xm:sqref>
        </x14:conditionalFormatting>
        <x14:conditionalFormatting xmlns:xm="http://schemas.microsoft.com/office/excel/2006/main">
          <x14:cfRule type="expression" priority="14" id="{F8926E80-7FD6-4C1C-B5B1-4C1538075049}">
            <xm:f>計算用!$M31=5</xm:f>
            <x14:dxf>
              <fill>
                <patternFill>
                  <bgColor rgb="FF92D050"/>
                </patternFill>
              </fill>
            </x14:dxf>
          </x14:cfRule>
          <xm:sqref>I43:I46</xm:sqref>
        </x14:conditionalFormatting>
        <x14:conditionalFormatting xmlns:xm="http://schemas.microsoft.com/office/excel/2006/main">
          <x14:cfRule type="expression" priority="13" id="{63795F12-5C7F-46D1-B3B5-737DBA168B37}">
            <xm:f>計算用!$P31=9</xm:f>
            <x14:dxf>
              <fill>
                <patternFill>
                  <bgColor theme="8" tint="0.59996337778862885"/>
                </patternFill>
              </fill>
            </x14:dxf>
          </x14:cfRule>
          <xm:sqref>I43:I46</xm:sqref>
        </x14:conditionalFormatting>
        <x14:conditionalFormatting xmlns:xm="http://schemas.microsoft.com/office/excel/2006/main">
          <x14:cfRule type="expression" priority="12" id="{80FC7710-5484-4641-8D43-B7FE737E497D}">
            <xm:f>計算用!$M35=5</xm:f>
            <x14:dxf>
              <fill>
                <patternFill>
                  <bgColor rgb="FF92D050"/>
                </patternFill>
              </fill>
            </x14:dxf>
          </x14:cfRule>
          <xm:sqref>I47:I50</xm:sqref>
        </x14:conditionalFormatting>
        <x14:conditionalFormatting xmlns:xm="http://schemas.microsoft.com/office/excel/2006/main">
          <x14:cfRule type="expression" priority="11" id="{0724BE15-A130-4842-810B-41DF3379EB40}">
            <xm:f>計算用!$P35=9</xm:f>
            <x14:dxf>
              <fill>
                <patternFill>
                  <bgColor theme="8" tint="0.59996337778862885"/>
                </patternFill>
              </fill>
            </x14:dxf>
          </x14:cfRule>
          <xm:sqref>I47:I50</xm:sqref>
        </x14:conditionalFormatting>
        <x14:conditionalFormatting xmlns:xm="http://schemas.microsoft.com/office/excel/2006/main">
          <x14:cfRule type="expression" priority="10" id="{177F274C-C729-453B-A9B8-C26467D9E14F}">
            <xm:f>計算用!$M39=5</xm:f>
            <x14:dxf>
              <fill>
                <patternFill>
                  <bgColor rgb="FF92D050"/>
                </patternFill>
              </fill>
            </x14:dxf>
          </x14:cfRule>
          <xm:sqref>I51:I54</xm:sqref>
        </x14:conditionalFormatting>
        <x14:conditionalFormatting xmlns:xm="http://schemas.microsoft.com/office/excel/2006/main">
          <x14:cfRule type="expression" priority="9" id="{4DF5A1CD-FB7A-48C1-B3B0-A1ADCF8EA097}">
            <xm:f>計算用!$P39=9</xm:f>
            <x14:dxf>
              <fill>
                <patternFill>
                  <bgColor theme="8" tint="0.59996337778862885"/>
                </patternFill>
              </fill>
            </x14:dxf>
          </x14:cfRule>
          <xm:sqref>I51:I54</xm:sqref>
        </x14:conditionalFormatting>
        <x14:conditionalFormatting xmlns:xm="http://schemas.microsoft.com/office/excel/2006/main">
          <x14:cfRule type="expression" priority="8" id="{359977FB-FA85-4A9D-BFF7-117E89419654}">
            <xm:f>計算用!$M43=5</xm:f>
            <x14:dxf>
              <fill>
                <patternFill>
                  <bgColor rgb="FF92D050"/>
                </patternFill>
              </fill>
            </x14:dxf>
          </x14:cfRule>
          <xm:sqref>I55:I57</xm:sqref>
        </x14:conditionalFormatting>
        <x14:conditionalFormatting xmlns:xm="http://schemas.microsoft.com/office/excel/2006/main">
          <x14:cfRule type="expression" priority="7" id="{DB54CF75-686F-4DA3-B1E4-03C1F6ABC35F}">
            <xm:f>計算用!$P43=9</xm:f>
            <x14:dxf>
              <fill>
                <patternFill>
                  <bgColor theme="8" tint="0.59996337778862885"/>
                </patternFill>
              </fill>
            </x14:dxf>
          </x14:cfRule>
          <xm:sqref>I55:I57</xm:sqref>
        </x14:conditionalFormatting>
        <x14:conditionalFormatting xmlns:xm="http://schemas.microsoft.com/office/excel/2006/main">
          <x14:cfRule type="expression" priority="6" id="{32454F77-1DDF-4995-B09A-A5C5186ABE81}">
            <xm:f>計算用!$N34=7</xm:f>
            <x14:dxf>
              <fill>
                <patternFill>
                  <bgColor rgb="FFFF66FF"/>
                </patternFill>
              </fill>
            </x14:dxf>
          </x14:cfRule>
          <xm:sqref>J46</xm:sqref>
        </x14:conditionalFormatting>
        <x14:conditionalFormatting xmlns:xm="http://schemas.microsoft.com/office/excel/2006/main">
          <x14:cfRule type="expression" priority="5" id="{21589287-84A4-46BB-9980-663C17C5295B}">
            <xm:f>計算用!$N37=7</xm:f>
            <x14:dxf>
              <fill>
                <patternFill>
                  <bgColor rgb="FFFF66FF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expression" priority="4" id="{D8419B25-2F38-4717-9756-A4441529E223}">
            <xm:f>計算用!$N44=7</xm:f>
            <x14:dxf>
              <fill>
                <patternFill>
                  <bgColor rgb="FFFF66FF"/>
                </patternFill>
              </fill>
            </x14:dxf>
          </x14:cfRule>
          <xm:sqref>J56</xm:sqref>
        </x14:conditionalFormatting>
        <x14:conditionalFormatting xmlns:xm="http://schemas.microsoft.com/office/excel/2006/main">
          <x14:cfRule type="expression" priority="3" id="{9D15BC47-7C1E-4098-824F-81AC699A93F7}">
            <xm:f>計算用!$N42=7</xm:f>
            <x14:dxf>
              <fill>
                <patternFill>
                  <bgColor rgb="FFFF66FF"/>
                </patternFill>
              </fill>
            </x14:dxf>
          </x14:cfRule>
          <xm:sqref>J54</xm:sqref>
        </x14:conditionalFormatting>
        <x14:conditionalFormatting xmlns:xm="http://schemas.microsoft.com/office/excel/2006/main">
          <x14:cfRule type="expression" priority="2" id="{9391EA2F-81B8-4557-B555-575269870EA2}">
            <xm:f>計算用!$N42=7</xm:f>
            <x14:dxf>
              <fill>
                <patternFill>
                  <bgColor rgb="FFFF66FF"/>
                </patternFill>
              </fill>
            </x14:dxf>
          </x14:cfRule>
          <xm:sqref>F54:F55</xm:sqref>
        </x14:conditionalFormatting>
        <x14:conditionalFormatting xmlns:xm="http://schemas.microsoft.com/office/excel/2006/main">
          <x14:cfRule type="expression" priority="1" id="{DDCB9D24-5C49-4E78-AFF7-E93BF5604AF5}">
            <xm:f>計算用!$N38=7</xm:f>
            <x14:dxf>
              <fill>
                <patternFill>
                  <bgColor rgb="FFFF66FF"/>
                </patternFill>
              </fill>
            </x14:dxf>
          </x14:cfRule>
          <xm:sqref>F50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/>
  </sheetPr>
  <dimension ref="A1:P45"/>
  <sheetViews>
    <sheetView zoomScaleNormal="100" zoomScaleSheetLayoutView="100" workbookViewId="0">
      <selection activeCell="A13" sqref="A13:B14"/>
    </sheetView>
  </sheetViews>
  <sheetFormatPr defaultRowHeight="13.5" x14ac:dyDescent="0.15"/>
  <cols>
    <col min="1" max="1" width="3.75" style="25" customWidth="1"/>
    <col min="2" max="2" width="13.75" style="25" customWidth="1"/>
    <col min="3" max="3" width="8.375" style="25" customWidth="1"/>
    <col min="4" max="4" width="23.375" style="25" customWidth="1"/>
    <col min="5" max="5" width="13.375" style="25" customWidth="1"/>
    <col min="6" max="6" width="6.625" style="25" customWidth="1"/>
    <col min="7" max="7" width="8.375" style="25" customWidth="1"/>
    <col min="8" max="8" width="23.375" style="25" customWidth="1"/>
    <col min="9" max="9" width="13.375" style="25" customWidth="1"/>
    <col min="10" max="10" width="6.625" style="25" customWidth="1"/>
    <col min="11" max="11" width="4.625" style="30" customWidth="1"/>
    <col min="12" max="12" width="5.25" style="30" bestFit="1" customWidth="1"/>
    <col min="13" max="13" width="4.625" style="30" customWidth="1"/>
    <col min="14" max="14" width="5.25" style="30" bestFit="1" customWidth="1"/>
    <col min="15" max="16384" width="9" style="25"/>
  </cols>
  <sheetData>
    <row r="1" spans="1:16" x14ac:dyDescent="0.15">
      <c r="A1" s="19" t="s">
        <v>0</v>
      </c>
      <c r="B1" s="19"/>
      <c r="C1" s="20"/>
      <c r="D1" s="20"/>
      <c r="E1" s="20"/>
      <c r="F1" s="61"/>
      <c r="G1" s="20"/>
      <c r="H1" s="159" t="s">
        <v>87</v>
      </c>
      <c r="I1" s="159"/>
      <c r="J1" s="159"/>
      <c r="K1" s="18">
        <f>志願者一覧!K1</f>
        <v>0</v>
      </c>
      <c r="L1" s="22" t="s">
        <v>26</v>
      </c>
      <c r="M1" s="18">
        <f>志願者一覧!M1</f>
        <v>0</v>
      </c>
      <c r="N1" s="23" t="s">
        <v>25</v>
      </c>
    </row>
    <row r="2" spans="1:16" ht="17.25" x14ac:dyDescent="0.15">
      <c r="A2" s="20"/>
      <c r="B2" s="20"/>
      <c r="C2" s="183" t="s">
        <v>57</v>
      </c>
      <c r="D2" s="183"/>
      <c r="E2" s="183"/>
      <c r="F2" s="183"/>
      <c r="G2" s="183"/>
      <c r="H2" s="183"/>
      <c r="I2" s="183"/>
      <c r="J2" s="183"/>
      <c r="K2" s="183"/>
      <c r="L2" s="26"/>
      <c r="M2" s="26"/>
      <c r="N2" s="19"/>
    </row>
    <row r="3" spans="1:16" ht="17.25" customHeight="1" x14ac:dyDescent="0.15">
      <c r="A3" s="20"/>
      <c r="B3" s="20"/>
      <c r="C3" s="183"/>
      <c r="D3" s="183"/>
      <c r="E3" s="183"/>
      <c r="F3" s="183"/>
      <c r="G3" s="183"/>
      <c r="H3" s="183"/>
      <c r="I3" s="183"/>
      <c r="J3" s="183"/>
      <c r="K3" s="183"/>
      <c r="L3" s="26"/>
      <c r="M3" s="26"/>
      <c r="N3" s="19"/>
    </row>
    <row r="4" spans="1:16" ht="17.25" customHeight="1" x14ac:dyDescent="0.15">
      <c r="A4" s="20"/>
      <c r="B4" s="20"/>
      <c r="C4" s="20"/>
      <c r="D4" s="20"/>
      <c r="E4" s="20"/>
      <c r="F4" s="20"/>
      <c r="G4" s="20"/>
      <c r="H4" s="34" t="s">
        <v>41</v>
      </c>
      <c r="I4" s="34"/>
      <c r="J4" s="34"/>
      <c r="K4" s="19"/>
      <c r="L4" s="70"/>
      <c r="M4" s="70"/>
      <c r="N4" s="70"/>
    </row>
    <row r="5" spans="1:16" ht="14.25" customHeight="1" x14ac:dyDescent="0.15">
      <c r="A5" s="231">
        <f>志願者一覧!A5</f>
        <v>0</v>
      </c>
      <c r="B5" s="231"/>
      <c r="C5" s="231"/>
      <c r="D5" s="160" t="s">
        <v>7</v>
      </c>
      <c r="E5" s="62"/>
      <c r="F5" s="33"/>
      <c r="G5" s="34"/>
      <c r="H5" s="233">
        <f>志願者一覧!H5</f>
        <v>0</v>
      </c>
      <c r="I5" s="233"/>
      <c r="J5" s="233"/>
      <c r="K5" s="233"/>
      <c r="L5" s="70"/>
      <c r="M5" s="70"/>
      <c r="N5" s="70"/>
    </row>
    <row r="6" spans="1:16" ht="14.25" customHeight="1" x14ac:dyDescent="0.15">
      <c r="A6" s="232"/>
      <c r="B6" s="232"/>
      <c r="C6" s="232"/>
      <c r="D6" s="161"/>
      <c r="E6" s="62"/>
      <c r="F6" s="35"/>
      <c r="G6" s="35"/>
      <c r="H6" s="234"/>
      <c r="I6" s="234"/>
      <c r="J6" s="234"/>
      <c r="K6" s="234"/>
      <c r="L6" s="70" t="s">
        <v>42</v>
      </c>
      <c r="M6" s="70"/>
      <c r="N6" s="70"/>
    </row>
    <row r="7" spans="1:16" ht="14.25" customHeight="1" x14ac:dyDescent="0.15">
      <c r="A7" s="20"/>
      <c r="B7" s="20"/>
      <c r="C7" s="20"/>
      <c r="D7" s="72"/>
      <c r="E7" s="73"/>
      <c r="F7" s="35"/>
      <c r="G7" s="35"/>
      <c r="H7" s="71"/>
      <c r="I7" s="71"/>
      <c r="J7" s="71"/>
      <c r="K7" s="71"/>
      <c r="L7" s="70"/>
      <c r="M7" s="70"/>
      <c r="N7" s="70"/>
    </row>
    <row r="8" spans="1:16" ht="19.5" customHeight="1" x14ac:dyDescent="0.15">
      <c r="A8" s="20"/>
      <c r="B8" s="20"/>
      <c r="C8" s="56"/>
      <c r="D8"/>
      <c r="E8"/>
      <c r="F8"/>
      <c r="G8"/>
      <c r="H8"/>
      <c r="I8" s="62"/>
      <c r="J8" s="62"/>
      <c r="K8" s="38"/>
      <c r="L8" s="19"/>
      <c r="M8" s="19"/>
      <c r="N8" s="38"/>
    </row>
    <row r="9" spans="1:16" ht="19.5" customHeight="1" thickBot="1" x14ac:dyDescent="0.2">
      <c r="A9" s="39"/>
      <c r="B9" s="40"/>
      <c r="C9" s="59"/>
      <c r="D9"/>
      <c r="E9"/>
      <c r="F9"/>
      <c r="G9"/>
      <c r="H9"/>
      <c r="I9" s="23"/>
      <c r="J9" s="59"/>
      <c r="K9" s="38"/>
      <c r="L9" s="19"/>
      <c r="M9" s="19"/>
      <c r="N9" s="38"/>
    </row>
    <row r="10" spans="1:16" ht="19.5" customHeight="1" thickBot="1" x14ac:dyDescent="0.2">
      <c r="C10" s="59"/>
      <c r="D10"/>
      <c r="E10"/>
      <c r="F10"/>
      <c r="G10"/>
      <c r="H10" s="88"/>
      <c r="I10" s="76">
        <f>COUNTA(志願者一覧!D15:D59,志願者一覧!H15:H59)</f>
        <v>0</v>
      </c>
      <c r="J10" s="77" t="s">
        <v>8</v>
      </c>
      <c r="K10" s="222">
        <f>SUM(K14:N28,'志願者一覧 (2ページ目)'!K14:N28,'志願者一覧 (3ページ目)'!K14:N28)</f>
        <v>143000</v>
      </c>
      <c r="L10" s="223"/>
      <c r="M10" s="223"/>
      <c r="N10" s="78" t="s">
        <v>9</v>
      </c>
    </row>
    <row r="11" spans="1:16" ht="19.5" customHeight="1" x14ac:dyDescent="0.15">
      <c r="A11" s="225" t="s">
        <v>32</v>
      </c>
      <c r="B11" s="226"/>
      <c r="C11" s="29"/>
      <c r="D11"/>
      <c r="E11"/>
      <c r="F11"/>
      <c r="G11"/>
      <c r="H11"/>
      <c r="I11" s="49"/>
      <c r="J11" s="79"/>
      <c r="K11" s="80">
        <v>1</v>
      </c>
      <c r="L11" s="81" t="s">
        <v>64</v>
      </c>
      <c r="M11" s="82">
        <f>IF(COUNTA(志願者一覧!B15:B59)&gt;30,3,IF(COUNTA(志願者一覧!B15:B59)&gt;15,2,1))</f>
        <v>1</v>
      </c>
      <c r="N11" s="81" t="s">
        <v>2</v>
      </c>
      <c r="O11" s="141" t="str">
        <f>IF(M11=2,"2ページ目もあります。","")</f>
        <v/>
      </c>
      <c r="P11" s="121"/>
    </row>
    <row r="12" spans="1:16" ht="19.5" customHeight="1" x14ac:dyDescent="0.15">
      <c r="A12" s="190" t="s">
        <v>1</v>
      </c>
      <c r="B12" s="191"/>
      <c r="C12" s="196" t="s">
        <v>46</v>
      </c>
      <c r="D12" s="196"/>
      <c r="E12" s="196"/>
      <c r="F12" s="196"/>
      <c r="G12" s="228" t="s">
        <v>47</v>
      </c>
      <c r="H12" s="229"/>
      <c r="I12" s="229"/>
      <c r="J12" s="230"/>
      <c r="K12" s="197" t="s">
        <v>27</v>
      </c>
      <c r="L12" s="198"/>
      <c r="M12" s="198"/>
      <c r="N12" s="199"/>
      <c r="O12" s="121" t="s">
        <v>74</v>
      </c>
    </row>
    <row r="13" spans="1:16" ht="21.75" customHeight="1" x14ac:dyDescent="0.15">
      <c r="A13" s="192"/>
      <c r="B13" s="227"/>
      <c r="C13" s="41" t="s">
        <v>3</v>
      </c>
      <c r="D13" s="42" t="s">
        <v>38</v>
      </c>
      <c r="E13" s="43" t="s">
        <v>45</v>
      </c>
      <c r="F13" s="44" t="s">
        <v>6</v>
      </c>
      <c r="G13" s="41" t="s">
        <v>3</v>
      </c>
      <c r="H13" s="42" t="s">
        <v>38</v>
      </c>
      <c r="I13" s="43" t="s">
        <v>45</v>
      </c>
      <c r="J13" s="44" t="s">
        <v>6</v>
      </c>
      <c r="K13" s="200"/>
      <c r="L13" s="201"/>
      <c r="M13" s="201"/>
      <c r="N13" s="202"/>
      <c r="O13" s="121"/>
    </row>
    <row r="14" spans="1:16" ht="21.75" customHeight="1" x14ac:dyDescent="0.15">
      <c r="A14" s="60">
        <v>1</v>
      </c>
      <c r="B14" s="58" t="s">
        <v>101</v>
      </c>
      <c r="C14" s="58" t="s">
        <v>53</v>
      </c>
      <c r="D14" s="15" t="s">
        <v>79</v>
      </c>
      <c r="E14" s="16" t="s">
        <v>49</v>
      </c>
      <c r="F14" s="17"/>
      <c r="G14" s="58" t="s">
        <v>53</v>
      </c>
      <c r="H14" s="15" t="s">
        <v>81</v>
      </c>
      <c r="I14" s="16" t="s">
        <v>84</v>
      </c>
      <c r="J14" s="17" t="s">
        <v>62</v>
      </c>
      <c r="K14" s="224">
        <f>IF(B14="","",(IF(COUNTA(D14,H14)&gt;0,1,0)-IF(COUNTIF(F14:J14,"○")=0,0,1))*13000)</f>
        <v>0</v>
      </c>
      <c r="L14" s="172"/>
      <c r="M14" s="172"/>
      <c r="N14" s="173"/>
      <c r="O14" s="121" t="s">
        <v>78</v>
      </c>
    </row>
    <row r="15" spans="1:16" ht="21.75" customHeight="1" x14ac:dyDescent="0.15">
      <c r="A15" s="60">
        <v>2</v>
      </c>
      <c r="B15" s="58" t="s">
        <v>98</v>
      </c>
      <c r="C15" s="58" t="s">
        <v>53</v>
      </c>
      <c r="D15" s="15" t="s">
        <v>79</v>
      </c>
      <c r="E15" s="16" t="s">
        <v>49</v>
      </c>
      <c r="F15" s="17"/>
      <c r="G15" s="58" t="s">
        <v>54</v>
      </c>
      <c r="H15" s="15" t="s">
        <v>81</v>
      </c>
      <c r="I15" s="16" t="s">
        <v>84</v>
      </c>
      <c r="J15" s="17"/>
      <c r="K15" s="224">
        <f t="shared" ref="K15:K28" si="0">IF(B15="","",(IF(COUNTA(D15,H15)&gt;0,1,0)-IF(COUNTIF(F15:J15,"○")=0,0,1))*13000)</f>
        <v>13000</v>
      </c>
      <c r="L15" s="172"/>
      <c r="M15" s="172"/>
      <c r="N15" s="173"/>
      <c r="O15" s="121" t="s">
        <v>77</v>
      </c>
    </row>
    <row r="16" spans="1:16" ht="21.75" customHeight="1" x14ac:dyDescent="0.15">
      <c r="A16" s="60">
        <v>3</v>
      </c>
      <c r="B16" s="58" t="s">
        <v>99</v>
      </c>
      <c r="C16" s="58" t="s">
        <v>53</v>
      </c>
      <c r="D16" s="15" t="s">
        <v>79</v>
      </c>
      <c r="E16" s="16" t="s">
        <v>49</v>
      </c>
      <c r="F16" s="17"/>
      <c r="G16" s="58" t="s">
        <v>54</v>
      </c>
      <c r="H16" s="15" t="s">
        <v>81</v>
      </c>
      <c r="I16" s="16" t="s">
        <v>49</v>
      </c>
      <c r="J16" s="17"/>
      <c r="K16" s="224">
        <f t="shared" si="0"/>
        <v>13000</v>
      </c>
      <c r="L16" s="172"/>
      <c r="M16" s="172"/>
      <c r="N16" s="173"/>
    </row>
    <row r="17" spans="1:14" ht="21.75" customHeight="1" x14ac:dyDescent="0.15">
      <c r="A17" s="41">
        <v>4</v>
      </c>
      <c r="B17" s="58" t="s">
        <v>98</v>
      </c>
      <c r="C17" s="58" t="s">
        <v>53</v>
      </c>
      <c r="D17" s="15" t="s">
        <v>80</v>
      </c>
      <c r="E17" s="16" t="s">
        <v>84</v>
      </c>
      <c r="F17" s="17"/>
      <c r="G17" s="58" t="s">
        <v>53</v>
      </c>
      <c r="H17" s="15" t="s">
        <v>81</v>
      </c>
      <c r="I17" s="16" t="s">
        <v>84</v>
      </c>
      <c r="J17" s="17"/>
      <c r="K17" s="224">
        <f t="shared" si="0"/>
        <v>13000</v>
      </c>
      <c r="L17" s="172"/>
      <c r="M17" s="172"/>
      <c r="N17" s="173"/>
    </row>
    <row r="18" spans="1:14" ht="21.75" customHeight="1" x14ac:dyDescent="0.15">
      <c r="A18" s="41">
        <v>5</v>
      </c>
      <c r="B18" s="58" t="s">
        <v>106</v>
      </c>
      <c r="C18" s="58" t="s">
        <v>53</v>
      </c>
      <c r="D18" s="15" t="s">
        <v>80</v>
      </c>
      <c r="E18" s="16" t="s">
        <v>49</v>
      </c>
      <c r="F18" s="17"/>
      <c r="G18" s="58" t="s">
        <v>53</v>
      </c>
      <c r="H18" s="15" t="s">
        <v>81</v>
      </c>
      <c r="I18" s="16" t="s">
        <v>84</v>
      </c>
      <c r="J18" s="17"/>
      <c r="K18" s="224">
        <f t="shared" si="0"/>
        <v>13000</v>
      </c>
      <c r="L18" s="172"/>
      <c r="M18" s="172"/>
      <c r="N18" s="173"/>
    </row>
    <row r="19" spans="1:14" ht="21.75" customHeight="1" x14ac:dyDescent="0.15">
      <c r="A19" s="41">
        <v>6</v>
      </c>
      <c r="B19" s="58" t="s">
        <v>95</v>
      </c>
      <c r="C19" s="58" t="s">
        <v>53</v>
      </c>
      <c r="D19" s="15" t="s">
        <v>80</v>
      </c>
      <c r="E19" s="16" t="s">
        <v>49</v>
      </c>
      <c r="F19" s="17" t="s">
        <v>62</v>
      </c>
      <c r="G19" s="58" t="s">
        <v>53</v>
      </c>
      <c r="H19" s="15" t="s">
        <v>97</v>
      </c>
      <c r="I19" s="16" t="s">
        <v>48</v>
      </c>
      <c r="J19" s="17"/>
      <c r="K19" s="224">
        <f t="shared" si="0"/>
        <v>0</v>
      </c>
      <c r="L19" s="172"/>
      <c r="M19" s="172"/>
      <c r="N19" s="173"/>
    </row>
    <row r="20" spans="1:14" ht="21.75" customHeight="1" x14ac:dyDescent="0.15">
      <c r="A20" s="41">
        <v>7</v>
      </c>
      <c r="B20" s="58" t="s">
        <v>104</v>
      </c>
      <c r="C20" s="58" t="s">
        <v>53</v>
      </c>
      <c r="D20" s="15" t="s">
        <v>80</v>
      </c>
      <c r="E20" s="16" t="s">
        <v>48</v>
      </c>
      <c r="F20" s="17" t="s">
        <v>62</v>
      </c>
      <c r="G20" s="58" t="s">
        <v>54</v>
      </c>
      <c r="H20" s="15" t="s">
        <v>81</v>
      </c>
      <c r="I20" s="16" t="s">
        <v>49</v>
      </c>
      <c r="J20" s="17"/>
      <c r="K20" s="224">
        <f t="shared" si="0"/>
        <v>0</v>
      </c>
      <c r="L20" s="172"/>
      <c r="M20" s="172"/>
      <c r="N20" s="173"/>
    </row>
    <row r="21" spans="1:14" ht="21.75" customHeight="1" x14ac:dyDescent="0.15">
      <c r="A21" s="41">
        <v>8</v>
      </c>
      <c r="B21" s="58" t="s">
        <v>91</v>
      </c>
      <c r="C21" s="58" t="s">
        <v>53</v>
      </c>
      <c r="D21" s="15" t="s">
        <v>80</v>
      </c>
      <c r="E21" s="16" t="s">
        <v>89</v>
      </c>
      <c r="F21" s="17"/>
      <c r="G21" s="58"/>
      <c r="H21" s="15"/>
      <c r="I21" s="16"/>
      <c r="J21" s="17"/>
      <c r="K21" s="224">
        <f t="shared" si="0"/>
        <v>13000</v>
      </c>
      <c r="L21" s="172"/>
      <c r="M21" s="172"/>
      <c r="N21" s="173"/>
    </row>
    <row r="22" spans="1:14" ht="21.75" customHeight="1" x14ac:dyDescent="0.15">
      <c r="A22" s="41">
        <v>9</v>
      </c>
      <c r="B22" s="58" t="s">
        <v>96</v>
      </c>
      <c r="C22" s="58" t="s">
        <v>54</v>
      </c>
      <c r="D22" s="15" t="s">
        <v>79</v>
      </c>
      <c r="E22" s="16" t="s">
        <v>84</v>
      </c>
      <c r="F22" s="17"/>
      <c r="G22" s="58" t="s">
        <v>53</v>
      </c>
      <c r="H22" s="15" t="s">
        <v>81</v>
      </c>
      <c r="I22" s="16" t="s">
        <v>84</v>
      </c>
      <c r="J22" s="17"/>
      <c r="K22" s="224">
        <f t="shared" si="0"/>
        <v>13000</v>
      </c>
      <c r="L22" s="172"/>
      <c r="M22" s="172"/>
      <c r="N22" s="173"/>
    </row>
    <row r="23" spans="1:14" ht="21.75" customHeight="1" x14ac:dyDescent="0.15">
      <c r="A23" s="41">
        <v>10</v>
      </c>
      <c r="B23" s="58" t="s">
        <v>103</v>
      </c>
      <c r="C23" s="58" t="s">
        <v>54</v>
      </c>
      <c r="D23" s="15" t="s">
        <v>79</v>
      </c>
      <c r="E23" s="16" t="s">
        <v>49</v>
      </c>
      <c r="F23" s="17" t="s">
        <v>62</v>
      </c>
      <c r="G23" s="58" t="s">
        <v>53</v>
      </c>
      <c r="H23" s="15" t="s">
        <v>81</v>
      </c>
      <c r="I23" s="16" t="s">
        <v>49</v>
      </c>
      <c r="J23" s="17"/>
      <c r="K23" s="224">
        <f t="shared" si="0"/>
        <v>0</v>
      </c>
      <c r="L23" s="172"/>
      <c r="M23" s="172"/>
      <c r="N23" s="173"/>
    </row>
    <row r="24" spans="1:14" ht="21.75" customHeight="1" x14ac:dyDescent="0.15">
      <c r="A24" s="41">
        <v>11</v>
      </c>
      <c r="B24" s="58" t="s">
        <v>96</v>
      </c>
      <c r="C24" s="58" t="s">
        <v>54</v>
      </c>
      <c r="D24" s="15" t="s">
        <v>79</v>
      </c>
      <c r="E24" s="16" t="s">
        <v>84</v>
      </c>
      <c r="F24" s="17" t="s">
        <v>62</v>
      </c>
      <c r="G24" s="58" t="s">
        <v>53</v>
      </c>
      <c r="H24" s="15" t="s">
        <v>97</v>
      </c>
      <c r="I24" s="16" t="s">
        <v>84</v>
      </c>
      <c r="J24" s="17"/>
      <c r="K24" s="224">
        <f t="shared" si="0"/>
        <v>0</v>
      </c>
      <c r="L24" s="172"/>
      <c r="M24" s="172"/>
      <c r="N24" s="173"/>
    </row>
    <row r="25" spans="1:14" ht="21.75" customHeight="1" x14ac:dyDescent="0.15">
      <c r="A25" s="41">
        <v>12</v>
      </c>
      <c r="B25" s="58" t="s">
        <v>98</v>
      </c>
      <c r="C25" s="58" t="s">
        <v>54</v>
      </c>
      <c r="D25" s="15" t="s">
        <v>79</v>
      </c>
      <c r="E25" s="16" t="s">
        <v>84</v>
      </c>
      <c r="F25" s="17"/>
      <c r="G25" s="58" t="s">
        <v>53</v>
      </c>
      <c r="H25" s="15" t="s">
        <v>97</v>
      </c>
      <c r="I25" s="16" t="s">
        <v>48</v>
      </c>
      <c r="J25" s="17"/>
      <c r="K25" s="224">
        <f t="shared" si="0"/>
        <v>13000</v>
      </c>
      <c r="L25" s="172"/>
      <c r="M25" s="172"/>
      <c r="N25" s="173"/>
    </row>
    <row r="26" spans="1:14" ht="21.75" customHeight="1" x14ac:dyDescent="0.15">
      <c r="A26" s="41">
        <v>13</v>
      </c>
      <c r="B26" s="58" t="s">
        <v>94</v>
      </c>
      <c r="C26" s="58" t="s">
        <v>54</v>
      </c>
      <c r="D26" s="15" t="s">
        <v>79</v>
      </c>
      <c r="E26" s="16" t="s">
        <v>84</v>
      </c>
      <c r="F26" s="17"/>
      <c r="G26" s="58" t="s">
        <v>53</v>
      </c>
      <c r="H26" s="15" t="s">
        <v>97</v>
      </c>
      <c r="I26" s="16" t="s">
        <v>84</v>
      </c>
      <c r="J26" s="17"/>
      <c r="K26" s="224">
        <f t="shared" si="0"/>
        <v>13000</v>
      </c>
      <c r="L26" s="172"/>
      <c r="M26" s="172"/>
      <c r="N26" s="173"/>
    </row>
    <row r="27" spans="1:14" ht="21.75" customHeight="1" x14ac:dyDescent="0.15">
      <c r="A27" s="41">
        <v>14</v>
      </c>
      <c r="B27" s="58" t="s">
        <v>105</v>
      </c>
      <c r="C27" s="58" t="s">
        <v>54</v>
      </c>
      <c r="D27" s="15" t="s">
        <v>79</v>
      </c>
      <c r="E27" s="16" t="s">
        <v>84</v>
      </c>
      <c r="F27" s="17" t="s">
        <v>62</v>
      </c>
      <c r="G27" s="58" t="s">
        <v>53</v>
      </c>
      <c r="H27" s="15" t="s">
        <v>97</v>
      </c>
      <c r="I27" s="16" t="s">
        <v>84</v>
      </c>
      <c r="J27" s="17"/>
      <c r="K27" s="224">
        <f t="shared" si="0"/>
        <v>0</v>
      </c>
      <c r="L27" s="172"/>
      <c r="M27" s="172"/>
      <c r="N27" s="173"/>
    </row>
    <row r="28" spans="1:14" ht="21.75" customHeight="1" x14ac:dyDescent="0.15">
      <c r="A28" s="41">
        <v>15</v>
      </c>
      <c r="B28" s="58" t="s">
        <v>100</v>
      </c>
      <c r="C28" s="58" t="s">
        <v>54</v>
      </c>
      <c r="D28" s="15" t="s">
        <v>79</v>
      </c>
      <c r="E28" s="16" t="s">
        <v>84</v>
      </c>
      <c r="F28" s="17"/>
      <c r="G28" s="58" t="s">
        <v>53</v>
      </c>
      <c r="H28" s="15" t="s">
        <v>97</v>
      </c>
      <c r="I28" s="16" t="s">
        <v>49</v>
      </c>
      <c r="J28" s="17"/>
      <c r="K28" s="224">
        <f t="shared" si="0"/>
        <v>13000</v>
      </c>
      <c r="L28" s="172"/>
      <c r="M28" s="172"/>
      <c r="N28" s="173"/>
    </row>
    <row r="29" spans="1:14" ht="15" customHeight="1" x14ac:dyDescent="0.15">
      <c r="A29" s="50" t="s">
        <v>10</v>
      </c>
      <c r="B29" s="51" t="s">
        <v>4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</row>
    <row r="30" spans="1:14" ht="13.5" customHeight="1" x14ac:dyDescent="0.15">
      <c r="A30" s="50" t="s">
        <v>10</v>
      </c>
      <c r="B30" s="53" t="s">
        <v>30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</row>
    <row r="31" spans="1:14" x14ac:dyDescent="0.15">
      <c r="A31" s="50"/>
      <c r="B31" s="5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4" ht="21.75" customHeight="1" x14ac:dyDescent="0.15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5"/>
      <c r="L32" s="55"/>
      <c r="M32" s="55"/>
      <c r="N32" s="55"/>
    </row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4.75" customHeight="1" x14ac:dyDescent="0.15"/>
    <row r="43" ht="9" customHeight="1" x14ac:dyDescent="0.15"/>
    <row r="44" ht="15" customHeight="1" x14ac:dyDescent="0.15"/>
    <row r="45" ht="13.5" customHeight="1" x14ac:dyDescent="0.15"/>
  </sheetData>
  <sheetProtection selectLockedCells="1"/>
  <mergeCells count="26">
    <mergeCell ref="H1:J1"/>
    <mergeCell ref="C2:K3"/>
    <mergeCell ref="A5:C6"/>
    <mergeCell ref="D5:D6"/>
    <mergeCell ref="H5:K6"/>
    <mergeCell ref="K14:N14"/>
    <mergeCell ref="A11:B11"/>
    <mergeCell ref="A12:B13"/>
    <mergeCell ref="C12:F12"/>
    <mergeCell ref="G12:J12"/>
    <mergeCell ref="K10:M10"/>
    <mergeCell ref="K27:N27"/>
    <mergeCell ref="K28:N28"/>
    <mergeCell ref="K21:N21"/>
    <mergeCell ref="K22:N22"/>
    <mergeCell ref="K23:N23"/>
    <mergeCell ref="K24:N24"/>
    <mergeCell ref="K25:N25"/>
    <mergeCell ref="K26:N26"/>
    <mergeCell ref="K15:N15"/>
    <mergeCell ref="K16:N16"/>
    <mergeCell ref="K17:N17"/>
    <mergeCell ref="K18:N18"/>
    <mergeCell ref="K19:N19"/>
    <mergeCell ref="K20:N20"/>
    <mergeCell ref="K12:N13"/>
  </mergeCells>
  <phoneticPr fontId="1"/>
  <dataValidations count="1">
    <dataValidation type="list" allowBlank="1" showInputMessage="1" showErrorMessage="1" sqref="C14:J28">
      <formula1>#REF!</formula1>
    </dataValidation>
  </dataValidations>
  <hyperlinks>
    <hyperlink ref="O11" location="'志願者一覧 (2ページ目)'!A1" display="'志願者一覧 (2ページ目)'!A1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O45"/>
  <sheetViews>
    <sheetView zoomScaleNormal="100" zoomScaleSheetLayoutView="100" workbookViewId="0">
      <selection activeCell="A13" sqref="A13:B14"/>
    </sheetView>
  </sheetViews>
  <sheetFormatPr defaultRowHeight="13.5" x14ac:dyDescent="0.15"/>
  <cols>
    <col min="1" max="1" width="3.75" style="25" customWidth="1"/>
    <col min="2" max="2" width="13.75" style="25" customWidth="1"/>
    <col min="3" max="3" width="8.375" style="25" customWidth="1"/>
    <col min="4" max="4" width="23.375" style="25" customWidth="1"/>
    <col min="5" max="5" width="13.375" style="25" customWidth="1"/>
    <col min="6" max="6" width="6.625" style="25" customWidth="1"/>
    <col min="7" max="7" width="8.375" style="25" customWidth="1"/>
    <col min="8" max="8" width="23.375" style="25" customWidth="1"/>
    <col min="9" max="9" width="13.375" style="25" customWidth="1"/>
    <col min="10" max="10" width="6.625" style="25" customWidth="1"/>
    <col min="11" max="11" width="4.625" style="30" customWidth="1"/>
    <col min="12" max="12" width="5.25" style="30" bestFit="1" customWidth="1"/>
    <col min="13" max="13" width="4.625" style="30" customWidth="1"/>
    <col min="14" max="14" width="5.25" style="30" bestFit="1" customWidth="1"/>
    <col min="15" max="16384" width="9" style="25"/>
  </cols>
  <sheetData>
    <row r="1" spans="1:15" x14ac:dyDescent="0.15">
      <c r="A1" s="19" t="s">
        <v>0</v>
      </c>
      <c r="B1" s="19"/>
      <c r="C1" s="20"/>
      <c r="D1" s="20"/>
      <c r="E1" s="20"/>
      <c r="F1" s="63"/>
      <c r="G1" s="20"/>
      <c r="H1" s="159" t="s">
        <v>87</v>
      </c>
      <c r="I1" s="159"/>
      <c r="J1" s="159"/>
      <c r="K1" s="18">
        <f>志願者一覧!K1</f>
        <v>0</v>
      </c>
      <c r="L1" s="74" t="s">
        <v>26</v>
      </c>
      <c r="M1" s="18">
        <f>志願者一覧!M1</f>
        <v>0</v>
      </c>
      <c r="N1" s="23" t="s">
        <v>25</v>
      </c>
    </row>
    <row r="2" spans="1:15" ht="17.25" x14ac:dyDescent="0.15">
      <c r="A2" s="20"/>
      <c r="B2" s="20"/>
      <c r="C2" s="183" t="s">
        <v>57</v>
      </c>
      <c r="D2" s="183"/>
      <c r="E2" s="183"/>
      <c r="F2" s="183"/>
      <c r="G2" s="183"/>
      <c r="H2" s="183"/>
      <c r="I2" s="183"/>
      <c r="J2" s="183"/>
      <c r="K2" s="183"/>
      <c r="L2" s="26"/>
      <c r="M2" s="26"/>
      <c r="N2" s="19"/>
    </row>
    <row r="3" spans="1:15" ht="17.25" customHeight="1" x14ac:dyDescent="0.15">
      <c r="A3" s="20"/>
      <c r="B3" s="20"/>
      <c r="C3" s="183"/>
      <c r="D3" s="183"/>
      <c r="E3" s="183"/>
      <c r="F3" s="183"/>
      <c r="G3" s="183"/>
      <c r="H3" s="183"/>
      <c r="I3" s="183"/>
      <c r="J3" s="183"/>
      <c r="K3" s="183"/>
      <c r="L3" s="26"/>
      <c r="M3" s="26"/>
      <c r="N3" s="19"/>
    </row>
    <row r="4" spans="1:15" ht="17.25" customHeight="1" x14ac:dyDescent="0.15">
      <c r="A4" s="20"/>
      <c r="B4" s="20"/>
      <c r="C4" s="20"/>
      <c r="D4" s="20"/>
      <c r="E4" s="20"/>
      <c r="F4" s="20"/>
      <c r="G4" s="20"/>
      <c r="H4" s="34" t="s">
        <v>41</v>
      </c>
      <c r="I4" s="34"/>
      <c r="J4" s="34"/>
      <c r="K4" s="19"/>
      <c r="L4" s="70"/>
      <c r="M4" s="70"/>
      <c r="N4" s="70"/>
    </row>
    <row r="5" spans="1:15" ht="14.25" customHeight="1" x14ac:dyDescent="0.15">
      <c r="A5" s="231">
        <f>志願者一覧!A5</f>
        <v>0</v>
      </c>
      <c r="B5" s="231"/>
      <c r="C5" s="231"/>
      <c r="D5" s="160" t="s">
        <v>7</v>
      </c>
      <c r="E5" s="64"/>
      <c r="F5" s="33"/>
      <c r="G5" s="34"/>
      <c r="H5" s="233">
        <f>志願者一覧!H5</f>
        <v>0</v>
      </c>
      <c r="I5" s="233"/>
      <c r="J5" s="233"/>
      <c r="K5" s="233"/>
      <c r="L5" s="70"/>
      <c r="M5" s="70"/>
      <c r="N5" s="70"/>
    </row>
    <row r="6" spans="1:15" ht="14.25" customHeight="1" x14ac:dyDescent="0.15">
      <c r="A6" s="232"/>
      <c r="B6" s="232"/>
      <c r="C6" s="232"/>
      <c r="D6" s="161"/>
      <c r="E6" s="64"/>
      <c r="F6" s="35"/>
      <c r="G6" s="35"/>
      <c r="H6" s="234"/>
      <c r="I6" s="234"/>
      <c r="J6" s="234"/>
      <c r="K6" s="234"/>
      <c r="L6" s="70" t="s">
        <v>42</v>
      </c>
      <c r="M6" s="70"/>
      <c r="N6" s="70"/>
    </row>
    <row r="7" spans="1:15" ht="14.25" customHeight="1" x14ac:dyDescent="0.15">
      <c r="A7" s="20"/>
      <c r="B7" s="20"/>
      <c r="C7" s="20"/>
      <c r="D7" s="72"/>
      <c r="E7" s="73"/>
      <c r="F7" s="35"/>
      <c r="G7" s="35"/>
      <c r="H7" s="71"/>
      <c r="I7" s="71"/>
      <c r="J7" s="71"/>
      <c r="K7" s="71"/>
      <c r="L7" s="70"/>
      <c r="M7" s="70"/>
      <c r="N7" s="70"/>
    </row>
    <row r="8" spans="1:15" ht="19.5" customHeight="1" x14ac:dyDescent="0.15">
      <c r="A8" s="20"/>
      <c r="B8" s="20"/>
      <c r="C8" s="56"/>
      <c r="D8" s="160"/>
      <c r="E8" s="160"/>
      <c r="F8" s="160"/>
      <c r="G8" s="160"/>
      <c r="H8" s="160"/>
      <c r="I8" s="64"/>
      <c r="J8" s="64"/>
      <c r="K8" s="38"/>
      <c r="L8" s="19"/>
      <c r="M8" s="19"/>
      <c r="N8" s="38"/>
    </row>
    <row r="9" spans="1:15" ht="19.5" customHeight="1" x14ac:dyDescent="0.15">
      <c r="A9" s="39"/>
      <c r="B9" s="40"/>
      <c r="C9" s="66"/>
      <c r="D9" s="162"/>
      <c r="E9" s="162"/>
      <c r="F9" s="162"/>
      <c r="G9" s="162"/>
      <c r="H9" s="162"/>
      <c r="I9" s="66"/>
      <c r="J9" s="66"/>
      <c r="K9" s="38"/>
      <c r="L9" s="19"/>
      <c r="M9" s="19"/>
      <c r="N9" s="38"/>
    </row>
    <row r="10" spans="1:15" ht="19.5" customHeight="1" x14ac:dyDescent="0.15">
      <c r="C10" s="66"/>
      <c r="D10" s="205"/>
      <c r="E10" s="205"/>
      <c r="F10" s="205"/>
      <c r="G10" s="205"/>
      <c r="H10" s="205"/>
      <c r="I10" s="49"/>
      <c r="J10" s="79"/>
      <c r="K10" s="235"/>
      <c r="L10" s="235"/>
      <c r="M10" s="235"/>
      <c r="N10" s="79"/>
    </row>
    <row r="11" spans="1:15" ht="19.5" customHeight="1" x14ac:dyDescent="0.15">
      <c r="A11" s="225" t="s">
        <v>32</v>
      </c>
      <c r="B11" s="226"/>
      <c r="C11" s="29"/>
      <c r="D11" s="193"/>
      <c r="E11" s="193"/>
      <c r="F11" s="193"/>
      <c r="G11" s="193"/>
      <c r="H11" s="193"/>
      <c r="I11" s="49"/>
      <c r="J11" s="79"/>
      <c r="K11" s="80">
        <v>2</v>
      </c>
      <c r="L11" s="83" t="s">
        <v>64</v>
      </c>
      <c r="M11" s="84">
        <f>IF(COUNTA(志願者一覧!B15:B59)&gt;30,3,IF(COUNTA(志願者一覧!B15:B59)&gt;15,2,1))</f>
        <v>1</v>
      </c>
      <c r="N11" s="83" t="s">
        <v>2</v>
      </c>
    </row>
    <row r="12" spans="1:15" ht="19.5" customHeight="1" x14ac:dyDescent="0.15">
      <c r="A12" s="190" t="s">
        <v>1</v>
      </c>
      <c r="B12" s="191"/>
      <c r="C12" s="196" t="s">
        <v>46</v>
      </c>
      <c r="D12" s="196"/>
      <c r="E12" s="196"/>
      <c r="F12" s="196"/>
      <c r="G12" s="228" t="s">
        <v>47</v>
      </c>
      <c r="H12" s="229"/>
      <c r="I12" s="229"/>
      <c r="J12" s="230"/>
      <c r="K12" s="197" t="s">
        <v>27</v>
      </c>
      <c r="L12" s="198"/>
      <c r="M12" s="198"/>
      <c r="N12" s="199"/>
      <c r="O12" s="121" t="s">
        <v>74</v>
      </c>
    </row>
    <row r="13" spans="1:15" ht="21.75" customHeight="1" x14ac:dyDescent="0.15">
      <c r="A13" s="192"/>
      <c r="B13" s="227"/>
      <c r="C13" s="41" t="s">
        <v>3</v>
      </c>
      <c r="D13" s="42" t="s">
        <v>38</v>
      </c>
      <c r="E13" s="43" t="s">
        <v>45</v>
      </c>
      <c r="F13" s="44" t="s">
        <v>6</v>
      </c>
      <c r="G13" s="41" t="s">
        <v>3</v>
      </c>
      <c r="H13" s="42" t="s">
        <v>38</v>
      </c>
      <c r="I13" s="43" t="s">
        <v>45</v>
      </c>
      <c r="J13" s="44" t="s">
        <v>6</v>
      </c>
      <c r="K13" s="200"/>
      <c r="L13" s="201"/>
      <c r="M13" s="201"/>
      <c r="N13" s="202"/>
      <c r="O13" s="121"/>
    </row>
    <row r="14" spans="1:15" ht="21.75" customHeight="1" x14ac:dyDescent="0.15">
      <c r="A14" s="65">
        <v>1</v>
      </c>
      <c r="B14" s="68" t="s">
        <v>96</v>
      </c>
      <c r="C14" s="68" t="s">
        <v>54</v>
      </c>
      <c r="D14" s="15" t="s">
        <v>79</v>
      </c>
      <c r="E14" s="16" t="s">
        <v>49</v>
      </c>
      <c r="F14" s="17" t="s">
        <v>62</v>
      </c>
      <c r="G14" s="68" t="s">
        <v>54</v>
      </c>
      <c r="H14" s="15" t="s">
        <v>81</v>
      </c>
      <c r="I14" s="16" t="s">
        <v>84</v>
      </c>
      <c r="J14" s="17"/>
      <c r="K14" s="224">
        <f t="shared" ref="K14:K28" si="0">IF(B14="","",(IF(COUNTA(D14,H14)&gt;0,1,0)-IF(COUNTIF(F14:J14,"○")=0,0,1))*13000)</f>
        <v>0</v>
      </c>
      <c r="L14" s="172"/>
      <c r="M14" s="172"/>
      <c r="N14" s="173"/>
      <c r="O14" s="121" t="s">
        <v>78</v>
      </c>
    </row>
    <row r="15" spans="1:15" ht="21.75" customHeight="1" x14ac:dyDescent="0.15">
      <c r="A15" s="65">
        <v>2</v>
      </c>
      <c r="B15" s="68" t="s">
        <v>106</v>
      </c>
      <c r="C15" s="68" t="s">
        <v>54</v>
      </c>
      <c r="D15" s="15" t="s">
        <v>79</v>
      </c>
      <c r="E15" s="16" t="s">
        <v>49</v>
      </c>
      <c r="F15" s="17"/>
      <c r="G15" s="68" t="s">
        <v>54</v>
      </c>
      <c r="H15" s="15" t="s">
        <v>81</v>
      </c>
      <c r="I15" s="16" t="s">
        <v>84</v>
      </c>
      <c r="J15" s="17" t="s">
        <v>62</v>
      </c>
      <c r="K15" s="224">
        <f t="shared" si="0"/>
        <v>0</v>
      </c>
      <c r="L15" s="172"/>
      <c r="M15" s="172"/>
      <c r="N15" s="173"/>
      <c r="O15" s="121" t="s">
        <v>77</v>
      </c>
    </row>
    <row r="16" spans="1:15" ht="21.75" customHeight="1" x14ac:dyDescent="0.15">
      <c r="A16" s="65">
        <v>3</v>
      </c>
      <c r="B16" s="68" t="s">
        <v>102</v>
      </c>
      <c r="C16" s="68" t="s">
        <v>54</v>
      </c>
      <c r="D16" s="15" t="s">
        <v>79</v>
      </c>
      <c r="E16" s="16" t="s">
        <v>84</v>
      </c>
      <c r="F16" s="17"/>
      <c r="G16" s="68" t="s">
        <v>54</v>
      </c>
      <c r="H16" s="15" t="s">
        <v>97</v>
      </c>
      <c r="I16" s="16" t="s">
        <v>84</v>
      </c>
      <c r="J16" s="17" t="s">
        <v>62</v>
      </c>
      <c r="K16" s="224">
        <f t="shared" si="0"/>
        <v>0</v>
      </c>
      <c r="L16" s="172"/>
      <c r="M16" s="172"/>
      <c r="N16" s="173"/>
    </row>
    <row r="17" spans="1:14" ht="21.75" customHeight="1" x14ac:dyDescent="0.15">
      <c r="A17" s="41">
        <v>4</v>
      </c>
      <c r="B17" s="68" t="s">
        <v>91</v>
      </c>
      <c r="C17" s="68" t="s">
        <v>54</v>
      </c>
      <c r="D17" s="15" t="s">
        <v>79</v>
      </c>
      <c r="E17" s="16" t="s">
        <v>49</v>
      </c>
      <c r="F17" s="17"/>
      <c r="G17" s="68" t="s">
        <v>54</v>
      </c>
      <c r="H17" s="15" t="s">
        <v>97</v>
      </c>
      <c r="I17" s="16" t="s">
        <v>84</v>
      </c>
      <c r="J17" s="17"/>
      <c r="K17" s="224">
        <f t="shared" si="0"/>
        <v>13000</v>
      </c>
      <c r="L17" s="172"/>
      <c r="M17" s="172"/>
      <c r="N17" s="173"/>
    </row>
    <row r="18" spans="1:14" ht="21.75" customHeight="1" x14ac:dyDescent="0.15">
      <c r="A18" s="41">
        <v>5</v>
      </c>
      <c r="B18" s="68" t="s">
        <v>96</v>
      </c>
      <c r="C18" s="68" t="s">
        <v>54</v>
      </c>
      <c r="D18" s="15" t="s">
        <v>79</v>
      </c>
      <c r="E18" s="16" t="s">
        <v>84</v>
      </c>
      <c r="F18" s="17"/>
      <c r="G18" s="68" t="s">
        <v>54</v>
      </c>
      <c r="H18" s="15" t="s">
        <v>97</v>
      </c>
      <c r="I18" s="16" t="s">
        <v>49</v>
      </c>
      <c r="J18" s="17" t="s">
        <v>62</v>
      </c>
      <c r="K18" s="224">
        <f t="shared" si="0"/>
        <v>0</v>
      </c>
      <c r="L18" s="172"/>
      <c r="M18" s="172"/>
      <c r="N18" s="173"/>
    </row>
    <row r="19" spans="1:14" ht="21.75" customHeight="1" x14ac:dyDescent="0.15">
      <c r="A19" s="41">
        <v>6</v>
      </c>
      <c r="B19" s="68" t="s">
        <v>98</v>
      </c>
      <c r="C19" s="68" t="s">
        <v>54</v>
      </c>
      <c r="D19" s="15" t="s">
        <v>79</v>
      </c>
      <c r="E19" s="16" t="s">
        <v>84</v>
      </c>
      <c r="F19" s="17"/>
      <c r="G19" s="68" t="s">
        <v>54</v>
      </c>
      <c r="H19" s="15" t="s">
        <v>97</v>
      </c>
      <c r="I19" s="16" t="s">
        <v>84</v>
      </c>
      <c r="J19" s="17"/>
      <c r="K19" s="224">
        <f t="shared" si="0"/>
        <v>13000</v>
      </c>
      <c r="L19" s="172"/>
      <c r="M19" s="172"/>
      <c r="N19" s="173"/>
    </row>
    <row r="20" spans="1:14" ht="21.75" customHeight="1" x14ac:dyDescent="0.15">
      <c r="A20" s="41">
        <v>7</v>
      </c>
      <c r="B20" s="68"/>
      <c r="C20" s="68"/>
      <c r="D20" s="15"/>
      <c r="E20" s="16"/>
      <c r="F20" s="17"/>
      <c r="G20" s="68"/>
      <c r="H20" s="15"/>
      <c r="I20" s="16"/>
      <c r="J20" s="17"/>
      <c r="K20" s="224" t="str">
        <f t="shared" si="0"/>
        <v/>
      </c>
      <c r="L20" s="172"/>
      <c r="M20" s="172"/>
      <c r="N20" s="173"/>
    </row>
    <row r="21" spans="1:14" ht="21.75" customHeight="1" x14ac:dyDescent="0.15">
      <c r="A21" s="41">
        <v>8</v>
      </c>
      <c r="B21" s="68"/>
      <c r="C21" s="68"/>
      <c r="D21" s="15"/>
      <c r="E21" s="16"/>
      <c r="F21" s="17"/>
      <c r="G21" s="68"/>
      <c r="H21" s="15"/>
      <c r="I21" s="16"/>
      <c r="J21" s="17"/>
      <c r="K21" s="224" t="str">
        <f t="shared" si="0"/>
        <v/>
      </c>
      <c r="L21" s="172"/>
      <c r="M21" s="172"/>
      <c r="N21" s="173"/>
    </row>
    <row r="22" spans="1:14" ht="21.75" customHeight="1" x14ac:dyDescent="0.15">
      <c r="A22" s="41">
        <v>9</v>
      </c>
      <c r="B22" s="68"/>
      <c r="C22" s="68"/>
      <c r="D22" s="15"/>
      <c r="E22" s="16"/>
      <c r="F22" s="17"/>
      <c r="G22" s="68"/>
      <c r="H22" s="15"/>
      <c r="I22" s="16"/>
      <c r="J22" s="17"/>
      <c r="K22" s="224" t="str">
        <f t="shared" si="0"/>
        <v/>
      </c>
      <c r="L22" s="172"/>
      <c r="M22" s="172"/>
      <c r="N22" s="173"/>
    </row>
    <row r="23" spans="1:14" ht="21.75" customHeight="1" x14ac:dyDescent="0.15">
      <c r="A23" s="41">
        <v>10</v>
      </c>
      <c r="B23" s="68"/>
      <c r="C23" s="68"/>
      <c r="D23" s="15"/>
      <c r="E23" s="16"/>
      <c r="F23" s="17"/>
      <c r="G23" s="68"/>
      <c r="H23" s="15"/>
      <c r="I23" s="16"/>
      <c r="J23" s="17"/>
      <c r="K23" s="224" t="str">
        <f t="shared" si="0"/>
        <v/>
      </c>
      <c r="L23" s="172"/>
      <c r="M23" s="172"/>
      <c r="N23" s="173"/>
    </row>
    <row r="24" spans="1:14" ht="21.75" customHeight="1" x14ac:dyDescent="0.15">
      <c r="A24" s="41">
        <v>11</v>
      </c>
      <c r="B24" s="68"/>
      <c r="C24" s="68"/>
      <c r="D24" s="15"/>
      <c r="E24" s="16"/>
      <c r="F24" s="17"/>
      <c r="G24" s="68"/>
      <c r="H24" s="15"/>
      <c r="I24" s="16"/>
      <c r="J24" s="17"/>
      <c r="K24" s="224" t="str">
        <f t="shared" si="0"/>
        <v/>
      </c>
      <c r="L24" s="172"/>
      <c r="M24" s="172"/>
      <c r="N24" s="173"/>
    </row>
    <row r="25" spans="1:14" ht="21.75" customHeight="1" x14ac:dyDescent="0.15">
      <c r="A25" s="41">
        <v>12</v>
      </c>
      <c r="B25" s="68"/>
      <c r="C25" s="68"/>
      <c r="D25" s="15"/>
      <c r="E25" s="16"/>
      <c r="F25" s="17"/>
      <c r="G25" s="68"/>
      <c r="H25" s="15"/>
      <c r="I25" s="16"/>
      <c r="J25" s="17"/>
      <c r="K25" s="224" t="str">
        <f t="shared" si="0"/>
        <v/>
      </c>
      <c r="L25" s="172"/>
      <c r="M25" s="172"/>
      <c r="N25" s="173"/>
    </row>
    <row r="26" spans="1:14" ht="21.75" customHeight="1" x14ac:dyDescent="0.15">
      <c r="A26" s="41">
        <v>13</v>
      </c>
      <c r="B26" s="68"/>
      <c r="C26" s="68"/>
      <c r="D26" s="15"/>
      <c r="E26" s="16"/>
      <c r="F26" s="17"/>
      <c r="G26" s="68"/>
      <c r="H26" s="15"/>
      <c r="I26" s="16"/>
      <c r="J26" s="17"/>
      <c r="K26" s="224" t="str">
        <f t="shared" si="0"/>
        <v/>
      </c>
      <c r="L26" s="172"/>
      <c r="M26" s="172"/>
      <c r="N26" s="173"/>
    </row>
    <row r="27" spans="1:14" ht="21.75" customHeight="1" x14ac:dyDescent="0.15">
      <c r="A27" s="41">
        <v>14</v>
      </c>
      <c r="B27" s="68"/>
      <c r="C27" s="68"/>
      <c r="D27" s="15"/>
      <c r="E27" s="16"/>
      <c r="F27" s="17"/>
      <c r="G27" s="68"/>
      <c r="H27" s="15"/>
      <c r="I27" s="16"/>
      <c r="J27" s="17"/>
      <c r="K27" s="224" t="str">
        <f t="shared" si="0"/>
        <v/>
      </c>
      <c r="L27" s="172"/>
      <c r="M27" s="172"/>
      <c r="N27" s="173"/>
    </row>
    <row r="28" spans="1:14" ht="21.75" customHeight="1" x14ac:dyDescent="0.15">
      <c r="A28" s="41">
        <v>15</v>
      </c>
      <c r="B28" s="68"/>
      <c r="C28" s="68"/>
      <c r="D28" s="15"/>
      <c r="E28" s="16"/>
      <c r="F28" s="17"/>
      <c r="G28" s="68"/>
      <c r="H28" s="15"/>
      <c r="I28" s="16"/>
      <c r="J28" s="17"/>
      <c r="K28" s="224" t="str">
        <f t="shared" si="0"/>
        <v/>
      </c>
      <c r="L28" s="172"/>
      <c r="M28" s="172"/>
      <c r="N28" s="173"/>
    </row>
    <row r="29" spans="1:14" ht="15" customHeight="1" x14ac:dyDescent="0.15">
      <c r="A29" s="50" t="s">
        <v>10</v>
      </c>
      <c r="B29" s="51" t="s">
        <v>4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</row>
    <row r="30" spans="1:14" ht="13.5" customHeight="1" x14ac:dyDescent="0.15">
      <c r="A30" s="50" t="s">
        <v>10</v>
      </c>
      <c r="B30" s="53" t="s">
        <v>30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</row>
    <row r="31" spans="1:14" x14ac:dyDescent="0.15">
      <c r="A31" s="50"/>
      <c r="B31" s="5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4" ht="21.75" customHeight="1" x14ac:dyDescent="0.15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5"/>
      <c r="L32" s="55"/>
      <c r="M32" s="55"/>
      <c r="N32" s="55"/>
    </row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4.75" customHeight="1" x14ac:dyDescent="0.15"/>
    <row r="43" ht="9" customHeight="1" x14ac:dyDescent="0.15"/>
    <row r="44" ht="15" customHeight="1" x14ac:dyDescent="0.15"/>
    <row r="45" ht="13.5" customHeight="1" x14ac:dyDescent="0.15"/>
  </sheetData>
  <sheetProtection selectLockedCells="1"/>
  <mergeCells count="30">
    <mergeCell ref="D10:H10"/>
    <mergeCell ref="D8:H8"/>
    <mergeCell ref="D9:H9"/>
    <mergeCell ref="H1:J1"/>
    <mergeCell ref="C2:K3"/>
    <mergeCell ref="A5:C6"/>
    <mergeCell ref="D5:D6"/>
    <mergeCell ref="H5:K6"/>
    <mergeCell ref="K10:M10"/>
    <mergeCell ref="K21:N21"/>
    <mergeCell ref="K22:N22"/>
    <mergeCell ref="K14:N14"/>
    <mergeCell ref="K15:N15"/>
    <mergeCell ref="K16:N16"/>
    <mergeCell ref="K28:N28"/>
    <mergeCell ref="A11:B11"/>
    <mergeCell ref="D11:H11"/>
    <mergeCell ref="A12:B13"/>
    <mergeCell ref="C12:F12"/>
    <mergeCell ref="G12:J12"/>
    <mergeCell ref="K12:N13"/>
    <mergeCell ref="K23:N23"/>
    <mergeCell ref="K24:N24"/>
    <mergeCell ref="K25:N25"/>
    <mergeCell ref="K26:N26"/>
    <mergeCell ref="K27:N27"/>
    <mergeCell ref="K17:N17"/>
    <mergeCell ref="K18:N18"/>
    <mergeCell ref="K19:N19"/>
    <mergeCell ref="K20:N20"/>
  </mergeCells>
  <phoneticPr fontId="1"/>
  <conditionalFormatting sqref="D8:H8">
    <cfRule type="notContainsBlanks" dxfId="5" priority="7">
      <formula>LEN(TRIM(D8))&gt;0</formula>
    </cfRule>
  </conditionalFormatting>
  <conditionalFormatting sqref="D9:H9">
    <cfRule type="notContainsBlanks" dxfId="4" priority="6">
      <formula>LEN(TRIM(D9))&gt;0</formula>
    </cfRule>
  </conditionalFormatting>
  <conditionalFormatting sqref="D10:H10">
    <cfRule type="notContainsBlanks" dxfId="3" priority="5">
      <formula>LEN(TRIM(D10))&gt;0</formula>
    </cfRule>
  </conditionalFormatting>
  <dataValidations count="5">
    <dataValidation type="list" allowBlank="1" showInputMessage="1" showErrorMessage="1" sqref="C14:C28 G14:G28">
      <formula1>#REF!</formula1>
    </dataValidation>
    <dataValidation type="list" allowBlank="1" showInputMessage="1" showErrorMessage="1" sqref="D14:D28">
      <formula1>#REF!</formula1>
    </dataValidation>
    <dataValidation type="list" allowBlank="1" showInputMessage="1" showErrorMessage="1" sqref="I14:I28 E14:E28">
      <formula1>#REF!</formula1>
    </dataValidation>
    <dataValidation type="list" allowBlank="1" showInputMessage="1" showErrorMessage="1" sqref="F14:F28 J14:J28">
      <formula1>#REF!</formula1>
    </dataValidation>
    <dataValidation type="list" allowBlank="1" showInputMessage="1" showErrorMessage="1" sqref="H14:H28">
      <formula1>#REF!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59999389629810485"/>
  </sheetPr>
  <dimension ref="A1:O45"/>
  <sheetViews>
    <sheetView zoomScaleNormal="100" zoomScaleSheetLayoutView="100" workbookViewId="0">
      <selection activeCell="A13" sqref="A13:B14"/>
    </sheetView>
  </sheetViews>
  <sheetFormatPr defaultRowHeight="13.5" x14ac:dyDescent="0.15"/>
  <cols>
    <col min="1" max="1" width="3.75" style="25" customWidth="1"/>
    <col min="2" max="2" width="13.75" style="25" customWidth="1"/>
    <col min="3" max="3" width="8.375" style="25" customWidth="1"/>
    <col min="4" max="4" width="23.375" style="25" customWidth="1"/>
    <col min="5" max="5" width="13.375" style="25" customWidth="1"/>
    <col min="6" max="6" width="6.625" style="25" customWidth="1"/>
    <col min="7" max="7" width="8.375" style="25" customWidth="1"/>
    <col min="8" max="8" width="23.375" style="25" customWidth="1"/>
    <col min="9" max="9" width="13.375" style="25" customWidth="1"/>
    <col min="10" max="10" width="6.625" style="25" customWidth="1"/>
    <col min="11" max="11" width="4.625" style="30" customWidth="1"/>
    <col min="12" max="12" width="5.25" style="30" bestFit="1" customWidth="1"/>
    <col min="13" max="13" width="4.625" style="30" customWidth="1"/>
    <col min="14" max="14" width="5.25" style="30" bestFit="1" customWidth="1"/>
    <col min="15" max="16384" width="9" style="25"/>
  </cols>
  <sheetData>
    <row r="1" spans="1:15" x14ac:dyDescent="0.15">
      <c r="A1" s="19" t="s">
        <v>0</v>
      </c>
      <c r="B1" s="19"/>
      <c r="C1" s="20"/>
      <c r="D1" s="20"/>
      <c r="E1" s="20"/>
      <c r="F1" s="148"/>
      <c r="G1" s="20"/>
      <c r="H1" s="159" t="s">
        <v>87</v>
      </c>
      <c r="I1" s="159"/>
      <c r="J1" s="159"/>
      <c r="K1" s="18">
        <f>志願者一覧!K1</f>
        <v>0</v>
      </c>
      <c r="L1" s="151" t="s">
        <v>26</v>
      </c>
      <c r="M1" s="18">
        <f>志願者一覧!M1</f>
        <v>0</v>
      </c>
      <c r="N1" s="23" t="s">
        <v>25</v>
      </c>
    </row>
    <row r="2" spans="1:15" ht="17.25" x14ac:dyDescent="0.15">
      <c r="A2" s="20"/>
      <c r="B2" s="20"/>
      <c r="C2" s="183" t="s">
        <v>57</v>
      </c>
      <c r="D2" s="183"/>
      <c r="E2" s="183"/>
      <c r="F2" s="183"/>
      <c r="G2" s="183"/>
      <c r="H2" s="183"/>
      <c r="I2" s="183"/>
      <c r="J2" s="183"/>
      <c r="K2" s="183"/>
      <c r="L2" s="26"/>
      <c r="M2" s="26"/>
      <c r="N2" s="19"/>
    </row>
    <row r="3" spans="1:15" ht="17.25" customHeight="1" x14ac:dyDescent="0.15">
      <c r="A3" s="20"/>
      <c r="B3" s="20"/>
      <c r="C3" s="183"/>
      <c r="D3" s="183"/>
      <c r="E3" s="183"/>
      <c r="F3" s="183"/>
      <c r="G3" s="183"/>
      <c r="H3" s="183"/>
      <c r="I3" s="183"/>
      <c r="J3" s="183"/>
      <c r="K3" s="183"/>
      <c r="L3" s="26"/>
      <c r="M3" s="26"/>
      <c r="N3" s="19"/>
    </row>
    <row r="4" spans="1:15" ht="17.25" customHeight="1" x14ac:dyDescent="0.15">
      <c r="A4" s="20"/>
      <c r="B4" s="20"/>
      <c r="C4" s="20"/>
      <c r="D4" s="20"/>
      <c r="E4" s="20"/>
      <c r="F4" s="20"/>
      <c r="G4" s="20"/>
      <c r="H4" s="34" t="s">
        <v>41</v>
      </c>
      <c r="I4" s="34"/>
      <c r="J4" s="34"/>
      <c r="K4" s="19"/>
      <c r="L4" s="70"/>
      <c r="M4" s="70"/>
      <c r="N4" s="70"/>
    </row>
    <row r="5" spans="1:15" ht="14.25" customHeight="1" x14ac:dyDescent="0.15">
      <c r="A5" s="231">
        <f>志願者一覧!A5</f>
        <v>0</v>
      </c>
      <c r="B5" s="231"/>
      <c r="C5" s="231"/>
      <c r="D5" s="160" t="s">
        <v>7</v>
      </c>
      <c r="E5" s="149"/>
      <c r="F5" s="33"/>
      <c r="G5" s="34"/>
      <c r="H5" s="233">
        <f>志願者一覧!H5</f>
        <v>0</v>
      </c>
      <c r="I5" s="233"/>
      <c r="J5" s="233"/>
      <c r="K5" s="233"/>
      <c r="L5" s="70"/>
      <c r="M5" s="70"/>
      <c r="N5" s="70"/>
    </row>
    <row r="6" spans="1:15" ht="14.25" customHeight="1" x14ac:dyDescent="0.15">
      <c r="A6" s="232"/>
      <c r="B6" s="232"/>
      <c r="C6" s="232"/>
      <c r="D6" s="161"/>
      <c r="E6" s="149"/>
      <c r="F6" s="35"/>
      <c r="G6" s="35"/>
      <c r="H6" s="234"/>
      <c r="I6" s="234"/>
      <c r="J6" s="234"/>
      <c r="K6" s="234"/>
      <c r="L6" s="70" t="s">
        <v>42</v>
      </c>
      <c r="M6" s="70"/>
      <c r="N6" s="70"/>
    </row>
    <row r="7" spans="1:15" ht="14.25" customHeight="1" x14ac:dyDescent="0.15">
      <c r="A7" s="20"/>
      <c r="B7" s="20"/>
      <c r="C7" s="20"/>
      <c r="D7" s="72"/>
      <c r="E7" s="73"/>
      <c r="F7" s="35"/>
      <c r="G7" s="35"/>
      <c r="H7" s="71"/>
      <c r="I7" s="71"/>
      <c r="J7" s="71"/>
      <c r="K7" s="71"/>
      <c r="L7" s="70"/>
      <c r="M7" s="70"/>
      <c r="N7" s="70"/>
    </row>
    <row r="8" spans="1:15" ht="19.5" customHeight="1" x14ac:dyDescent="0.15">
      <c r="A8" s="20"/>
      <c r="B8" s="20"/>
      <c r="C8" s="56"/>
      <c r="D8" s="160"/>
      <c r="E8" s="160"/>
      <c r="F8" s="160"/>
      <c r="G8" s="160"/>
      <c r="H8" s="160"/>
      <c r="I8" s="149"/>
      <c r="J8" s="149"/>
      <c r="K8" s="38"/>
      <c r="L8" s="19"/>
      <c r="M8" s="19"/>
      <c r="N8" s="38"/>
    </row>
    <row r="9" spans="1:15" ht="19.5" customHeight="1" x14ac:dyDescent="0.15">
      <c r="A9" s="39"/>
      <c r="B9" s="40"/>
      <c r="C9" s="150"/>
      <c r="D9" s="162"/>
      <c r="E9" s="162"/>
      <c r="F9" s="162"/>
      <c r="G9" s="162"/>
      <c r="H9" s="162"/>
      <c r="I9" s="150"/>
      <c r="J9" s="150"/>
      <c r="K9" s="38"/>
      <c r="L9" s="19"/>
      <c r="M9" s="19"/>
      <c r="N9" s="38"/>
    </row>
    <row r="10" spans="1:15" ht="19.5" customHeight="1" x14ac:dyDescent="0.15">
      <c r="C10" s="150"/>
      <c r="D10" s="205"/>
      <c r="E10" s="205"/>
      <c r="F10" s="205"/>
      <c r="G10" s="205"/>
      <c r="H10" s="205"/>
      <c r="I10" s="49"/>
      <c r="J10" s="79"/>
      <c r="K10" s="235"/>
      <c r="L10" s="235"/>
      <c r="M10" s="235"/>
      <c r="N10" s="79"/>
    </row>
    <row r="11" spans="1:15" ht="19.5" customHeight="1" x14ac:dyDescent="0.15">
      <c r="A11" s="225" t="s">
        <v>32</v>
      </c>
      <c r="B11" s="226"/>
      <c r="C11" s="29"/>
      <c r="D11" s="193"/>
      <c r="E11" s="193"/>
      <c r="F11" s="193"/>
      <c r="G11" s="193"/>
      <c r="H11" s="193"/>
      <c r="I11" s="49"/>
      <c r="J11" s="79"/>
      <c r="K11" s="80">
        <v>3</v>
      </c>
      <c r="L11" s="83" t="s">
        <v>64</v>
      </c>
      <c r="M11" s="84">
        <f>IF(COUNTA(志願者一覧!B15:B59)&gt;30,3,IF(COUNTA(志願者一覧!B15:B59)&gt;15,2,1))</f>
        <v>1</v>
      </c>
      <c r="N11" s="83" t="s">
        <v>2</v>
      </c>
    </row>
    <row r="12" spans="1:15" ht="19.5" customHeight="1" x14ac:dyDescent="0.15">
      <c r="A12" s="190" t="s">
        <v>1</v>
      </c>
      <c r="B12" s="191"/>
      <c r="C12" s="196" t="s">
        <v>46</v>
      </c>
      <c r="D12" s="196"/>
      <c r="E12" s="196"/>
      <c r="F12" s="196"/>
      <c r="G12" s="228" t="s">
        <v>47</v>
      </c>
      <c r="H12" s="229"/>
      <c r="I12" s="229"/>
      <c r="J12" s="230"/>
      <c r="K12" s="197" t="s">
        <v>27</v>
      </c>
      <c r="L12" s="198"/>
      <c r="M12" s="198"/>
      <c r="N12" s="199"/>
      <c r="O12" s="121" t="s">
        <v>74</v>
      </c>
    </row>
    <row r="13" spans="1:15" ht="21.75" customHeight="1" x14ac:dyDescent="0.15">
      <c r="A13" s="192"/>
      <c r="B13" s="227"/>
      <c r="C13" s="41" t="s">
        <v>3</v>
      </c>
      <c r="D13" s="42" t="s">
        <v>38</v>
      </c>
      <c r="E13" s="43" t="s">
        <v>45</v>
      </c>
      <c r="F13" s="44" t="s">
        <v>6</v>
      </c>
      <c r="G13" s="41" t="s">
        <v>3</v>
      </c>
      <c r="H13" s="42" t="s">
        <v>38</v>
      </c>
      <c r="I13" s="43" t="s">
        <v>45</v>
      </c>
      <c r="J13" s="44" t="s">
        <v>6</v>
      </c>
      <c r="K13" s="200"/>
      <c r="L13" s="201"/>
      <c r="M13" s="201"/>
      <c r="N13" s="202"/>
      <c r="O13" s="121"/>
    </row>
    <row r="14" spans="1:15" ht="21.75" customHeight="1" x14ac:dyDescent="0.15">
      <c r="A14" s="152">
        <v>1</v>
      </c>
      <c r="B14" s="153"/>
      <c r="C14" s="153"/>
      <c r="D14" s="15"/>
      <c r="E14" s="16"/>
      <c r="F14" s="17"/>
      <c r="G14" s="153"/>
      <c r="H14" s="15"/>
      <c r="I14" s="16"/>
      <c r="J14" s="17"/>
      <c r="K14" s="224" t="str">
        <f t="shared" ref="K14:K28" si="0">IF(B14="","",(IF(COUNTA(D14,H14)&gt;0,1,0)-IF(COUNTIF(F14:J14,"○")=0,0,1))*13000)</f>
        <v/>
      </c>
      <c r="L14" s="172"/>
      <c r="M14" s="172"/>
      <c r="N14" s="173"/>
      <c r="O14" s="121" t="s">
        <v>78</v>
      </c>
    </row>
    <row r="15" spans="1:15" ht="21.75" customHeight="1" x14ac:dyDescent="0.15">
      <c r="A15" s="152">
        <v>2</v>
      </c>
      <c r="B15" s="153"/>
      <c r="C15" s="153"/>
      <c r="D15" s="15"/>
      <c r="E15" s="16"/>
      <c r="F15" s="17"/>
      <c r="G15" s="153"/>
      <c r="H15" s="15"/>
      <c r="I15" s="16"/>
      <c r="J15" s="17"/>
      <c r="K15" s="224" t="str">
        <f t="shared" si="0"/>
        <v/>
      </c>
      <c r="L15" s="172"/>
      <c r="M15" s="172"/>
      <c r="N15" s="173"/>
      <c r="O15" s="121" t="s">
        <v>77</v>
      </c>
    </row>
    <row r="16" spans="1:15" ht="21.75" customHeight="1" x14ac:dyDescent="0.15">
      <c r="A16" s="152">
        <v>3</v>
      </c>
      <c r="B16" s="153"/>
      <c r="C16" s="153"/>
      <c r="D16" s="15"/>
      <c r="E16" s="16"/>
      <c r="F16" s="17"/>
      <c r="G16" s="153"/>
      <c r="H16" s="15"/>
      <c r="I16" s="16"/>
      <c r="J16" s="17"/>
      <c r="K16" s="224" t="str">
        <f t="shared" si="0"/>
        <v/>
      </c>
      <c r="L16" s="172"/>
      <c r="M16" s="172"/>
      <c r="N16" s="173"/>
    </row>
    <row r="17" spans="1:14" ht="21.75" customHeight="1" x14ac:dyDescent="0.15">
      <c r="A17" s="41">
        <v>4</v>
      </c>
      <c r="B17" s="153"/>
      <c r="C17" s="153"/>
      <c r="D17" s="15"/>
      <c r="E17" s="16"/>
      <c r="F17" s="17"/>
      <c r="G17" s="153"/>
      <c r="H17" s="15"/>
      <c r="I17" s="16"/>
      <c r="J17" s="17"/>
      <c r="K17" s="224" t="str">
        <f t="shared" si="0"/>
        <v/>
      </c>
      <c r="L17" s="172"/>
      <c r="M17" s="172"/>
      <c r="N17" s="173"/>
    </row>
    <row r="18" spans="1:14" ht="21.75" customHeight="1" x14ac:dyDescent="0.15">
      <c r="A18" s="41">
        <v>5</v>
      </c>
      <c r="B18" s="153"/>
      <c r="C18" s="153"/>
      <c r="D18" s="15"/>
      <c r="E18" s="16"/>
      <c r="F18" s="17"/>
      <c r="G18" s="153"/>
      <c r="H18" s="15"/>
      <c r="I18" s="16"/>
      <c r="J18" s="17"/>
      <c r="K18" s="224" t="str">
        <f t="shared" si="0"/>
        <v/>
      </c>
      <c r="L18" s="172"/>
      <c r="M18" s="172"/>
      <c r="N18" s="173"/>
    </row>
    <row r="19" spans="1:14" ht="21.75" customHeight="1" x14ac:dyDescent="0.15">
      <c r="A19" s="41">
        <v>6</v>
      </c>
      <c r="B19" s="153"/>
      <c r="C19" s="153"/>
      <c r="D19" s="15"/>
      <c r="E19" s="16"/>
      <c r="F19" s="17"/>
      <c r="G19" s="153"/>
      <c r="H19" s="15"/>
      <c r="I19" s="16"/>
      <c r="J19" s="17"/>
      <c r="K19" s="224" t="str">
        <f t="shared" si="0"/>
        <v/>
      </c>
      <c r="L19" s="172"/>
      <c r="M19" s="172"/>
      <c r="N19" s="173"/>
    </row>
    <row r="20" spans="1:14" ht="21.75" customHeight="1" x14ac:dyDescent="0.15">
      <c r="A20" s="41">
        <v>7</v>
      </c>
      <c r="B20" s="153"/>
      <c r="C20" s="153"/>
      <c r="D20" s="15"/>
      <c r="E20" s="16"/>
      <c r="F20" s="17"/>
      <c r="G20" s="153"/>
      <c r="H20" s="15"/>
      <c r="I20" s="16"/>
      <c r="J20" s="17"/>
      <c r="K20" s="224" t="str">
        <f t="shared" si="0"/>
        <v/>
      </c>
      <c r="L20" s="172"/>
      <c r="M20" s="172"/>
      <c r="N20" s="173"/>
    </row>
    <row r="21" spans="1:14" ht="21.75" customHeight="1" x14ac:dyDescent="0.15">
      <c r="A21" s="41">
        <v>8</v>
      </c>
      <c r="B21" s="153"/>
      <c r="C21" s="153"/>
      <c r="D21" s="15"/>
      <c r="E21" s="16"/>
      <c r="F21" s="17"/>
      <c r="G21" s="153"/>
      <c r="H21" s="15"/>
      <c r="I21" s="16"/>
      <c r="J21" s="17"/>
      <c r="K21" s="224" t="str">
        <f t="shared" si="0"/>
        <v/>
      </c>
      <c r="L21" s="172"/>
      <c r="M21" s="172"/>
      <c r="N21" s="173"/>
    </row>
    <row r="22" spans="1:14" ht="21.75" customHeight="1" x14ac:dyDescent="0.15">
      <c r="A22" s="41">
        <v>9</v>
      </c>
      <c r="B22" s="153"/>
      <c r="C22" s="153"/>
      <c r="D22" s="15"/>
      <c r="E22" s="16"/>
      <c r="F22" s="17"/>
      <c r="G22" s="153"/>
      <c r="H22" s="15"/>
      <c r="I22" s="16"/>
      <c r="J22" s="17"/>
      <c r="K22" s="224" t="str">
        <f t="shared" si="0"/>
        <v/>
      </c>
      <c r="L22" s="172"/>
      <c r="M22" s="172"/>
      <c r="N22" s="173"/>
    </row>
    <row r="23" spans="1:14" ht="21.75" customHeight="1" x14ac:dyDescent="0.15">
      <c r="A23" s="41">
        <v>10</v>
      </c>
      <c r="B23" s="153"/>
      <c r="C23" s="153"/>
      <c r="D23" s="15"/>
      <c r="E23" s="16"/>
      <c r="F23" s="17"/>
      <c r="G23" s="153"/>
      <c r="H23" s="15"/>
      <c r="I23" s="16"/>
      <c r="J23" s="17"/>
      <c r="K23" s="224" t="str">
        <f t="shared" si="0"/>
        <v/>
      </c>
      <c r="L23" s="172"/>
      <c r="M23" s="172"/>
      <c r="N23" s="173"/>
    </row>
    <row r="24" spans="1:14" ht="21.75" customHeight="1" x14ac:dyDescent="0.15">
      <c r="A24" s="41">
        <v>11</v>
      </c>
      <c r="B24" s="153"/>
      <c r="C24" s="153"/>
      <c r="D24" s="15"/>
      <c r="E24" s="16"/>
      <c r="F24" s="17"/>
      <c r="G24" s="153"/>
      <c r="H24" s="15"/>
      <c r="I24" s="16"/>
      <c r="J24" s="17"/>
      <c r="K24" s="224" t="str">
        <f t="shared" si="0"/>
        <v/>
      </c>
      <c r="L24" s="172"/>
      <c r="M24" s="172"/>
      <c r="N24" s="173"/>
    </row>
    <row r="25" spans="1:14" ht="21.75" customHeight="1" x14ac:dyDescent="0.15">
      <c r="A25" s="41">
        <v>12</v>
      </c>
      <c r="B25" s="153"/>
      <c r="C25" s="153"/>
      <c r="D25" s="15"/>
      <c r="E25" s="16"/>
      <c r="F25" s="17"/>
      <c r="G25" s="153"/>
      <c r="H25" s="15"/>
      <c r="I25" s="16"/>
      <c r="J25" s="17"/>
      <c r="K25" s="224" t="str">
        <f t="shared" si="0"/>
        <v/>
      </c>
      <c r="L25" s="172"/>
      <c r="M25" s="172"/>
      <c r="N25" s="173"/>
    </row>
    <row r="26" spans="1:14" ht="21.75" customHeight="1" x14ac:dyDescent="0.15">
      <c r="A26" s="41">
        <v>13</v>
      </c>
      <c r="B26" s="153"/>
      <c r="C26" s="153"/>
      <c r="D26" s="15"/>
      <c r="E26" s="16"/>
      <c r="F26" s="17"/>
      <c r="G26" s="153"/>
      <c r="H26" s="15"/>
      <c r="I26" s="16"/>
      <c r="J26" s="17"/>
      <c r="K26" s="224" t="str">
        <f t="shared" si="0"/>
        <v/>
      </c>
      <c r="L26" s="172"/>
      <c r="M26" s="172"/>
      <c r="N26" s="173"/>
    </row>
    <row r="27" spans="1:14" ht="21.75" customHeight="1" x14ac:dyDescent="0.15">
      <c r="A27" s="41">
        <v>14</v>
      </c>
      <c r="B27" s="153"/>
      <c r="C27" s="153"/>
      <c r="D27" s="15"/>
      <c r="E27" s="16"/>
      <c r="F27" s="17"/>
      <c r="G27" s="153"/>
      <c r="H27" s="15"/>
      <c r="I27" s="16"/>
      <c r="J27" s="17"/>
      <c r="K27" s="224" t="str">
        <f t="shared" si="0"/>
        <v/>
      </c>
      <c r="L27" s="172"/>
      <c r="M27" s="172"/>
      <c r="N27" s="173"/>
    </row>
    <row r="28" spans="1:14" ht="21.75" customHeight="1" x14ac:dyDescent="0.15">
      <c r="A28" s="41">
        <v>15</v>
      </c>
      <c r="B28" s="153"/>
      <c r="C28" s="153"/>
      <c r="D28" s="15"/>
      <c r="E28" s="16"/>
      <c r="F28" s="17"/>
      <c r="G28" s="153"/>
      <c r="H28" s="15"/>
      <c r="I28" s="16"/>
      <c r="J28" s="17"/>
      <c r="K28" s="224" t="str">
        <f t="shared" si="0"/>
        <v/>
      </c>
      <c r="L28" s="172"/>
      <c r="M28" s="172"/>
      <c r="N28" s="173"/>
    </row>
    <row r="29" spans="1:14" ht="15" customHeight="1" x14ac:dyDescent="0.15">
      <c r="A29" s="50" t="s">
        <v>10</v>
      </c>
      <c r="B29" s="51" t="s">
        <v>4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</row>
    <row r="30" spans="1:14" ht="13.5" customHeight="1" x14ac:dyDescent="0.15">
      <c r="A30" s="50" t="s">
        <v>10</v>
      </c>
      <c r="B30" s="53" t="s">
        <v>30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</row>
    <row r="31" spans="1:14" x14ac:dyDescent="0.15">
      <c r="A31" s="50"/>
      <c r="B31" s="5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4" ht="21.75" customHeight="1" x14ac:dyDescent="0.15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5"/>
      <c r="L32" s="55"/>
      <c r="M32" s="55"/>
      <c r="N32" s="55"/>
    </row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4.75" customHeight="1" x14ac:dyDescent="0.15"/>
    <row r="43" ht="9" customHeight="1" x14ac:dyDescent="0.15"/>
    <row r="44" ht="15" customHeight="1" x14ac:dyDescent="0.15"/>
    <row r="45" ht="13.5" customHeight="1" x14ac:dyDescent="0.15"/>
  </sheetData>
  <sheetProtection selectLockedCells="1"/>
  <mergeCells count="30">
    <mergeCell ref="D8:H8"/>
    <mergeCell ref="H1:J1"/>
    <mergeCell ref="C2:K3"/>
    <mergeCell ref="A5:C6"/>
    <mergeCell ref="D5:D6"/>
    <mergeCell ref="H5:K6"/>
    <mergeCell ref="K19:N19"/>
    <mergeCell ref="D9:H9"/>
    <mergeCell ref="D10:H10"/>
    <mergeCell ref="K10:M10"/>
    <mergeCell ref="A11:B11"/>
    <mergeCell ref="D11:H11"/>
    <mergeCell ref="A12:B13"/>
    <mergeCell ref="C12:F12"/>
    <mergeCell ref="G12:J12"/>
    <mergeCell ref="K12:N13"/>
    <mergeCell ref="K14:N14"/>
    <mergeCell ref="K15:N15"/>
    <mergeCell ref="K16:N16"/>
    <mergeCell ref="K17:N17"/>
    <mergeCell ref="K18:N18"/>
    <mergeCell ref="K26:N26"/>
    <mergeCell ref="K27:N27"/>
    <mergeCell ref="K28:N28"/>
    <mergeCell ref="K20:N20"/>
    <mergeCell ref="K21:N21"/>
    <mergeCell ref="K22:N22"/>
    <mergeCell ref="K23:N23"/>
    <mergeCell ref="K24:N24"/>
    <mergeCell ref="K25:N25"/>
  </mergeCells>
  <phoneticPr fontId="1"/>
  <conditionalFormatting sqref="D8:H8">
    <cfRule type="notContainsBlanks" dxfId="2" priority="3">
      <formula>LEN(TRIM(D8))&gt;0</formula>
    </cfRule>
  </conditionalFormatting>
  <conditionalFormatting sqref="D9:H9">
    <cfRule type="notContainsBlanks" dxfId="1" priority="2">
      <formula>LEN(TRIM(D9))&gt;0</formula>
    </cfRule>
  </conditionalFormatting>
  <conditionalFormatting sqref="D10:H10">
    <cfRule type="notContainsBlanks" dxfId="0" priority="1">
      <formula>LEN(TRIM(D10))&gt;0</formula>
    </cfRule>
  </conditionalFormatting>
  <dataValidations count="1">
    <dataValidation type="list" allowBlank="1" showInputMessage="1" showErrorMessage="1" sqref="C14:J28">
      <formula1>#REF!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47"/>
  <sheetViews>
    <sheetView workbookViewId="0">
      <selection activeCell="A13" sqref="A13:B14"/>
    </sheetView>
  </sheetViews>
  <sheetFormatPr defaultRowHeight="13.5" x14ac:dyDescent="0.15"/>
  <cols>
    <col min="1" max="1" width="3.5" bestFit="1" customWidth="1"/>
    <col min="2" max="2" width="12" customWidth="1"/>
    <col min="3" max="3" width="9.625" customWidth="1"/>
    <col min="4" max="4" width="22.5" customWidth="1"/>
    <col min="5" max="7" width="9.625" customWidth="1"/>
    <col min="8" max="8" width="13.875" bestFit="1" customWidth="1"/>
    <col min="9" max="10" width="9.625" customWidth="1"/>
    <col min="11" max="15" width="18.25" customWidth="1"/>
  </cols>
  <sheetData>
    <row r="1" spans="1:17" ht="13.5" customHeight="1" x14ac:dyDescent="0.15">
      <c r="A1" s="236" t="s">
        <v>1</v>
      </c>
      <c r="B1" s="237"/>
      <c r="C1" s="240" t="s">
        <v>46</v>
      </c>
      <c r="D1" s="240"/>
      <c r="E1" s="240"/>
      <c r="F1" s="240"/>
      <c r="G1" s="240" t="s">
        <v>47</v>
      </c>
      <c r="H1" s="240"/>
      <c r="I1" s="240"/>
      <c r="J1" s="240"/>
    </row>
    <row r="2" spans="1:17" x14ac:dyDescent="0.15">
      <c r="A2" s="238"/>
      <c r="B2" s="239"/>
      <c r="C2" s="4" t="s">
        <v>3</v>
      </c>
      <c r="D2" s="9" t="s">
        <v>38</v>
      </c>
      <c r="E2" s="12" t="s">
        <v>45</v>
      </c>
      <c r="F2" s="8" t="s">
        <v>6</v>
      </c>
      <c r="G2" s="4" t="s">
        <v>3</v>
      </c>
      <c r="H2" s="9" t="s">
        <v>38</v>
      </c>
      <c r="I2" s="12" t="s">
        <v>45</v>
      </c>
      <c r="J2" s="8" t="s">
        <v>6</v>
      </c>
      <c r="K2" s="13" t="s">
        <v>85</v>
      </c>
      <c r="L2" s="13" t="s">
        <v>92</v>
      </c>
      <c r="M2" s="13" t="s">
        <v>93</v>
      </c>
      <c r="N2" s="13" t="s">
        <v>50</v>
      </c>
      <c r="O2" s="13" t="s">
        <v>86</v>
      </c>
      <c r="P2" s="13" t="s">
        <v>86</v>
      </c>
      <c r="Q2" s="13" t="s">
        <v>90</v>
      </c>
    </row>
    <row r="3" spans="1:17" ht="18" customHeight="1" x14ac:dyDescent="0.15">
      <c r="A3">
        <v>1</v>
      </c>
      <c r="B3">
        <f>志願者一覧!B15</f>
        <v>0</v>
      </c>
      <c r="C3">
        <f>志願者一覧!C15</f>
        <v>0</v>
      </c>
      <c r="D3">
        <f>志願者一覧!D15</f>
        <v>0</v>
      </c>
      <c r="E3">
        <f>志願者一覧!E15</f>
        <v>0</v>
      </c>
      <c r="F3" s="14">
        <f>志願者一覧!F15</f>
        <v>0</v>
      </c>
      <c r="G3">
        <f>志願者一覧!G15</f>
        <v>0</v>
      </c>
      <c r="H3">
        <f>志願者一覧!H15</f>
        <v>0</v>
      </c>
      <c r="I3">
        <f>志願者一覧!I15</f>
        <v>0</v>
      </c>
      <c r="J3" s="14">
        <f>志願者一覧!J15</f>
        <v>0</v>
      </c>
      <c r="K3" t="str">
        <f>IF(H3="国際バカロレア",IF(CONCATENATE(G3,H3)=K$2,"",3),"")</f>
        <v/>
      </c>
      <c r="L3" t="str">
        <f>IF(E3="国際生・帰国生",IF(CONCATENATE(C3,E3)=L$2,"",5),"")</f>
        <v/>
      </c>
      <c r="M3" t="str">
        <f>IF(I3="国際生・帰国生",IF(CONCATENATE(G3,I3)=M$2,"",5),"")</f>
        <v/>
      </c>
      <c r="N3" t="str">
        <f t="shared" ref="N3:N30" si="0">IF(CONCATENATE(F3,J3)="○○",7,"")</f>
        <v/>
      </c>
      <c r="O3" t="str">
        <f>IF(E3="推薦(面接のみ)",IF(CONCATENATE(C3,E3)=O$2,"",9),"")</f>
        <v/>
      </c>
      <c r="P3" t="str">
        <f>IF(I3="推薦(面接のみ)",IF(CONCATENATE(G3,I3)=P$2,"",9),"")</f>
        <v/>
      </c>
      <c r="Q3" t="str">
        <f>IF(D3="グローバルサイエンス（特進）",IF(CONCATENATE(D3,E3)=Q$2,11,""),"")</f>
        <v/>
      </c>
    </row>
    <row r="4" spans="1:17" ht="18" customHeight="1" x14ac:dyDescent="0.15">
      <c r="A4">
        <v>2</v>
      </c>
      <c r="B4">
        <f>志願者一覧!B16</f>
        <v>0</v>
      </c>
      <c r="C4">
        <f>志願者一覧!C16</f>
        <v>0</v>
      </c>
      <c r="D4">
        <f>志願者一覧!D16</f>
        <v>0</v>
      </c>
      <c r="E4">
        <f>志願者一覧!E16</f>
        <v>0</v>
      </c>
      <c r="F4" s="14">
        <f>志願者一覧!F16</f>
        <v>0</v>
      </c>
      <c r="G4">
        <f>志願者一覧!G16</f>
        <v>0</v>
      </c>
      <c r="H4">
        <f>志願者一覧!H16</f>
        <v>0</v>
      </c>
      <c r="I4">
        <f>志願者一覧!I16</f>
        <v>0</v>
      </c>
      <c r="J4" s="14">
        <f>志願者一覧!J16</f>
        <v>0</v>
      </c>
      <c r="K4" t="str">
        <f t="shared" ref="K4:K30" si="1">IF(H4="国際バカロレア",IF(CONCATENATE(G4,H4)=K$2,"",3),"")</f>
        <v/>
      </c>
      <c r="L4" t="str">
        <f t="shared" ref="L4:L32" si="2">IF(E4="国際生・帰国生",IF(CONCATENATE(C4,E4)=L$2,"",5),"")</f>
        <v/>
      </c>
      <c r="M4" t="str">
        <f t="shared" ref="M4:M32" si="3">IF(I4="国際生・帰国生",IF(CONCATENATE(G4,I4)=M$2,"",5),"")</f>
        <v/>
      </c>
      <c r="N4" t="str">
        <f>IF(CONCATENATE(F4,J4)="○○",7,"")</f>
        <v/>
      </c>
      <c r="O4" t="str">
        <f>IF(E4="推薦(面接のみ)",IF(CONCATENATE(C4,E4)=O$2,"",9),"")</f>
        <v/>
      </c>
      <c r="P4" t="str">
        <f>IF(I4="推薦(面接のみ)",IF(CONCATENATE(G4,I4)=P$2,"",9),"")</f>
        <v/>
      </c>
      <c r="Q4" t="str">
        <f>IF(D4="グローバルサイエンス（特進）",IF(CONCATENATE(D4,E4)=Q$2,11,""),"")</f>
        <v/>
      </c>
    </row>
    <row r="5" spans="1:17" ht="18" customHeight="1" x14ac:dyDescent="0.15">
      <c r="A5">
        <v>3</v>
      </c>
      <c r="B5">
        <f>志願者一覧!B17</f>
        <v>0</v>
      </c>
      <c r="C5">
        <f>志願者一覧!C17</f>
        <v>0</v>
      </c>
      <c r="D5">
        <f>志願者一覧!D17</f>
        <v>0</v>
      </c>
      <c r="E5">
        <f>志願者一覧!E17</f>
        <v>0</v>
      </c>
      <c r="F5" s="14">
        <f>志願者一覧!F17</f>
        <v>0</v>
      </c>
      <c r="G5">
        <f>志願者一覧!G17</f>
        <v>0</v>
      </c>
      <c r="H5">
        <f>志願者一覧!H17</f>
        <v>0</v>
      </c>
      <c r="I5">
        <f>志願者一覧!I17</f>
        <v>0</v>
      </c>
      <c r="J5" s="14">
        <f>志願者一覧!J17</f>
        <v>0</v>
      </c>
      <c r="K5" t="str">
        <f t="shared" si="1"/>
        <v/>
      </c>
      <c r="L5" t="str">
        <f t="shared" si="2"/>
        <v/>
      </c>
      <c r="M5" t="str">
        <f t="shared" si="3"/>
        <v/>
      </c>
      <c r="N5" t="str">
        <f>IF(CONCATENATE(F5,J5)="○○",7,"")</f>
        <v/>
      </c>
      <c r="O5" t="str">
        <f t="shared" ref="O5:O32" si="4">IF(E5="推薦(面接のみ)",IF(CONCATENATE(C5,E5)=O$2,"",9),"")</f>
        <v/>
      </c>
      <c r="P5" t="str">
        <f>IF(I5="推薦(面接のみ)",IF(CONCATENATE(G5,I5)=P$2,"",9),"")</f>
        <v/>
      </c>
      <c r="Q5" t="str">
        <f t="shared" ref="Q5:Q32" si="5">IF(D5="グローバルサイエンス（特進）",IF(CONCATENATE(D5,E5)=Q$2,11,""),"")</f>
        <v/>
      </c>
    </row>
    <row r="6" spans="1:17" ht="18" customHeight="1" x14ac:dyDescent="0.15">
      <c r="A6">
        <v>4</v>
      </c>
      <c r="B6">
        <f>志願者一覧!B18</f>
        <v>0</v>
      </c>
      <c r="C6">
        <f>志願者一覧!C18</f>
        <v>0</v>
      </c>
      <c r="D6">
        <f>志願者一覧!D18</f>
        <v>0</v>
      </c>
      <c r="E6">
        <f>志願者一覧!E18</f>
        <v>0</v>
      </c>
      <c r="F6" s="14">
        <f>志願者一覧!F18</f>
        <v>0</v>
      </c>
      <c r="G6">
        <f>志願者一覧!G18</f>
        <v>0</v>
      </c>
      <c r="H6">
        <f>志願者一覧!H18</f>
        <v>0</v>
      </c>
      <c r="I6">
        <f>志願者一覧!I18</f>
        <v>0</v>
      </c>
      <c r="J6" s="14">
        <f>志願者一覧!J18</f>
        <v>0</v>
      </c>
      <c r="K6" t="str">
        <f t="shared" si="1"/>
        <v/>
      </c>
      <c r="L6" t="str">
        <f t="shared" si="2"/>
        <v/>
      </c>
      <c r="M6" t="str">
        <f t="shared" si="3"/>
        <v/>
      </c>
      <c r="N6" t="str">
        <f t="shared" si="0"/>
        <v/>
      </c>
      <c r="O6" t="str">
        <f t="shared" si="4"/>
        <v/>
      </c>
      <c r="P6" t="str">
        <f t="shared" ref="P6:P32" si="6">IF(I6="推薦(面接のみ)",IF(CONCATENATE(G6,I6)=P$2,"",9),"")</f>
        <v/>
      </c>
      <c r="Q6" t="str">
        <f t="shared" si="5"/>
        <v/>
      </c>
    </row>
    <row r="7" spans="1:17" ht="18" customHeight="1" x14ac:dyDescent="0.15">
      <c r="A7">
        <v>5</v>
      </c>
      <c r="B7">
        <f>志願者一覧!B19</f>
        <v>0</v>
      </c>
      <c r="C7">
        <f>志願者一覧!C19</f>
        <v>0</v>
      </c>
      <c r="D7">
        <f>志願者一覧!D19</f>
        <v>0</v>
      </c>
      <c r="E7">
        <f>志願者一覧!E19</f>
        <v>0</v>
      </c>
      <c r="F7" s="14">
        <f>志願者一覧!F19</f>
        <v>0</v>
      </c>
      <c r="G7">
        <f>志願者一覧!G19</f>
        <v>0</v>
      </c>
      <c r="H7">
        <f>志願者一覧!H19</f>
        <v>0</v>
      </c>
      <c r="I7">
        <f>志願者一覧!I19</f>
        <v>0</v>
      </c>
      <c r="J7" s="14">
        <f>志願者一覧!J19</f>
        <v>0</v>
      </c>
      <c r="K7" t="str">
        <f t="shared" si="1"/>
        <v/>
      </c>
      <c r="L7" t="str">
        <f t="shared" si="2"/>
        <v/>
      </c>
      <c r="M7" t="str">
        <f t="shared" si="3"/>
        <v/>
      </c>
      <c r="N7" t="str">
        <f t="shared" si="0"/>
        <v/>
      </c>
      <c r="O7" t="str">
        <f t="shared" si="4"/>
        <v/>
      </c>
      <c r="P7" t="str">
        <f t="shared" si="6"/>
        <v/>
      </c>
      <c r="Q7" t="str">
        <f t="shared" si="5"/>
        <v/>
      </c>
    </row>
    <row r="8" spans="1:17" ht="18" customHeight="1" x14ac:dyDescent="0.15">
      <c r="A8">
        <v>6</v>
      </c>
      <c r="B8">
        <f>志願者一覧!B20</f>
        <v>0</v>
      </c>
      <c r="C8">
        <f>志願者一覧!C20</f>
        <v>0</v>
      </c>
      <c r="D8">
        <f>志願者一覧!D20</f>
        <v>0</v>
      </c>
      <c r="E8">
        <f>志願者一覧!E20</f>
        <v>0</v>
      </c>
      <c r="F8" s="14">
        <f>志願者一覧!F20</f>
        <v>0</v>
      </c>
      <c r="G8">
        <f>志願者一覧!G20</f>
        <v>0</v>
      </c>
      <c r="H8">
        <f>志願者一覧!H20</f>
        <v>0</v>
      </c>
      <c r="I8">
        <f>志願者一覧!I20</f>
        <v>0</v>
      </c>
      <c r="J8" s="14">
        <f>志願者一覧!J20</f>
        <v>0</v>
      </c>
      <c r="K8" t="str">
        <f t="shared" si="1"/>
        <v/>
      </c>
      <c r="L8" t="str">
        <f t="shared" si="2"/>
        <v/>
      </c>
      <c r="M8" t="str">
        <f t="shared" si="3"/>
        <v/>
      </c>
      <c r="N8" t="str">
        <f t="shared" si="0"/>
        <v/>
      </c>
      <c r="O8" t="str">
        <f>IF(E8="推薦(面接のみ)",IF(CONCATENATE(C8,E8)=O$2,"",9),"")</f>
        <v/>
      </c>
      <c r="P8" t="str">
        <f t="shared" si="6"/>
        <v/>
      </c>
      <c r="Q8" t="str">
        <f t="shared" si="5"/>
        <v/>
      </c>
    </row>
    <row r="9" spans="1:17" ht="18" customHeight="1" x14ac:dyDescent="0.15">
      <c r="A9">
        <v>7</v>
      </c>
      <c r="B9">
        <f>志願者一覧!B21</f>
        <v>0</v>
      </c>
      <c r="C9">
        <f>志願者一覧!C21</f>
        <v>0</v>
      </c>
      <c r="D9">
        <f>志願者一覧!D21</f>
        <v>0</v>
      </c>
      <c r="E9">
        <f>志願者一覧!E21</f>
        <v>0</v>
      </c>
      <c r="F9" s="14">
        <f>志願者一覧!F21</f>
        <v>0</v>
      </c>
      <c r="G9">
        <f>志願者一覧!G21</f>
        <v>0</v>
      </c>
      <c r="H9">
        <f>志願者一覧!H21</f>
        <v>0</v>
      </c>
      <c r="I9">
        <f>志願者一覧!I21</f>
        <v>0</v>
      </c>
      <c r="J9" s="14">
        <f>志願者一覧!J21</f>
        <v>0</v>
      </c>
      <c r="K9" t="str">
        <f t="shared" si="1"/>
        <v/>
      </c>
      <c r="L9" t="str">
        <f t="shared" si="2"/>
        <v/>
      </c>
      <c r="M9" t="str">
        <f t="shared" si="3"/>
        <v/>
      </c>
      <c r="N9" t="str">
        <f t="shared" si="0"/>
        <v/>
      </c>
      <c r="O9" t="str">
        <f t="shared" si="4"/>
        <v/>
      </c>
      <c r="P9" t="str">
        <f t="shared" si="6"/>
        <v/>
      </c>
      <c r="Q9" t="str">
        <f t="shared" si="5"/>
        <v/>
      </c>
    </row>
    <row r="10" spans="1:17" ht="18" customHeight="1" x14ac:dyDescent="0.15">
      <c r="A10">
        <v>8</v>
      </c>
      <c r="B10">
        <f>志願者一覧!B22</f>
        <v>0</v>
      </c>
      <c r="C10">
        <f>志願者一覧!C22</f>
        <v>0</v>
      </c>
      <c r="D10">
        <f>志願者一覧!D22</f>
        <v>0</v>
      </c>
      <c r="E10">
        <f>志願者一覧!E22</f>
        <v>0</v>
      </c>
      <c r="F10" s="14">
        <f>志願者一覧!F22</f>
        <v>0</v>
      </c>
      <c r="G10">
        <f>志願者一覧!G22</f>
        <v>0</v>
      </c>
      <c r="H10">
        <f>志願者一覧!H22</f>
        <v>0</v>
      </c>
      <c r="I10">
        <f>志願者一覧!I22</f>
        <v>0</v>
      </c>
      <c r="J10" s="14">
        <f>志願者一覧!J22</f>
        <v>0</v>
      </c>
      <c r="K10" t="str">
        <f t="shared" si="1"/>
        <v/>
      </c>
      <c r="L10" t="str">
        <f t="shared" si="2"/>
        <v/>
      </c>
      <c r="M10" t="str">
        <f t="shared" si="3"/>
        <v/>
      </c>
      <c r="N10" t="str">
        <f t="shared" si="0"/>
        <v/>
      </c>
      <c r="O10" t="str">
        <f t="shared" si="4"/>
        <v/>
      </c>
      <c r="P10" t="str">
        <f t="shared" si="6"/>
        <v/>
      </c>
      <c r="Q10" t="str">
        <f t="shared" si="5"/>
        <v/>
      </c>
    </row>
    <row r="11" spans="1:17" ht="18" customHeight="1" x14ac:dyDescent="0.15">
      <c r="A11">
        <v>9</v>
      </c>
      <c r="B11">
        <f>志願者一覧!B23</f>
        <v>0</v>
      </c>
      <c r="C11">
        <f>志願者一覧!C23</f>
        <v>0</v>
      </c>
      <c r="D11">
        <f>志願者一覧!D23</f>
        <v>0</v>
      </c>
      <c r="E11">
        <f>志願者一覧!E23</f>
        <v>0</v>
      </c>
      <c r="F11" s="14">
        <f>志願者一覧!F23</f>
        <v>0</v>
      </c>
      <c r="G11">
        <f>志願者一覧!G23</f>
        <v>0</v>
      </c>
      <c r="H11">
        <f>志願者一覧!H23</f>
        <v>0</v>
      </c>
      <c r="I11">
        <f>志願者一覧!I23</f>
        <v>0</v>
      </c>
      <c r="J11" s="14">
        <f>志願者一覧!J23</f>
        <v>0</v>
      </c>
      <c r="K11" t="str">
        <f t="shared" si="1"/>
        <v/>
      </c>
      <c r="L11" t="str">
        <f t="shared" si="2"/>
        <v/>
      </c>
      <c r="M11" t="str">
        <f t="shared" si="3"/>
        <v/>
      </c>
      <c r="N11" t="str">
        <f t="shared" si="0"/>
        <v/>
      </c>
      <c r="O11" t="str">
        <f t="shared" si="4"/>
        <v/>
      </c>
      <c r="P11" t="str">
        <f t="shared" si="6"/>
        <v/>
      </c>
      <c r="Q11" t="str">
        <f t="shared" si="5"/>
        <v/>
      </c>
    </row>
    <row r="12" spans="1:17" ht="18" customHeight="1" x14ac:dyDescent="0.15">
      <c r="A12">
        <v>10</v>
      </c>
      <c r="B12">
        <f>志願者一覧!B24</f>
        <v>0</v>
      </c>
      <c r="C12">
        <f>志願者一覧!C24</f>
        <v>0</v>
      </c>
      <c r="D12">
        <f>志願者一覧!D24</f>
        <v>0</v>
      </c>
      <c r="E12">
        <f>志願者一覧!E24</f>
        <v>0</v>
      </c>
      <c r="F12" s="14">
        <f>志願者一覧!F24</f>
        <v>0</v>
      </c>
      <c r="G12">
        <f>志願者一覧!G24</f>
        <v>0</v>
      </c>
      <c r="H12">
        <f>志願者一覧!H24</f>
        <v>0</v>
      </c>
      <c r="I12">
        <f>志願者一覧!I24</f>
        <v>0</v>
      </c>
      <c r="J12" s="14">
        <f>志願者一覧!J24</f>
        <v>0</v>
      </c>
      <c r="K12" t="str">
        <f t="shared" si="1"/>
        <v/>
      </c>
      <c r="L12" t="str">
        <f t="shared" si="2"/>
        <v/>
      </c>
      <c r="M12" t="str">
        <f t="shared" si="3"/>
        <v/>
      </c>
      <c r="N12" t="str">
        <f t="shared" si="0"/>
        <v/>
      </c>
      <c r="O12" t="str">
        <f t="shared" si="4"/>
        <v/>
      </c>
      <c r="P12" t="str">
        <f t="shared" si="6"/>
        <v/>
      </c>
      <c r="Q12" t="str">
        <f t="shared" si="5"/>
        <v/>
      </c>
    </row>
    <row r="13" spans="1:17" ht="18" customHeight="1" x14ac:dyDescent="0.15">
      <c r="A13">
        <v>11</v>
      </c>
      <c r="B13">
        <f>志願者一覧!B25</f>
        <v>0</v>
      </c>
      <c r="C13">
        <f>志願者一覧!C25</f>
        <v>0</v>
      </c>
      <c r="D13">
        <f>志願者一覧!D25</f>
        <v>0</v>
      </c>
      <c r="E13">
        <f>志願者一覧!E25</f>
        <v>0</v>
      </c>
      <c r="F13" s="14">
        <f>志願者一覧!F25</f>
        <v>0</v>
      </c>
      <c r="G13">
        <f>志願者一覧!G25</f>
        <v>0</v>
      </c>
      <c r="H13">
        <f>志願者一覧!H25</f>
        <v>0</v>
      </c>
      <c r="I13">
        <f>志願者一覧!I25</f>
        <v>0</v>
      </c>
      <c r="J13" s="14">
        <f>志願者一覧!J25</f>
        <v>0</v>
      </c>
      <c r="K13" t="str">
        <f t="shared" si="1"/>
        <v/>
      </c>
      <c r="L13" t="str">
        <f t="shared" si="2"/>
        <v/>
      </c>
      <c r="M13" t="str">
        <f t="shared" si="3"/>
        <v/>
      </c>
      <c r="N13" t="str">
        <f t="shared" si="0"/>
        <v/>
      </c>
      <c r="O13" t="str">
        <f t="shared" si="4"/>
        <v/>
      </c>
      <c r="P13" t="str">
        <f t="shared" si="6"/>
        <v/>
      </c>
      <c r="Q13" t="str">
        <f t="shared" si="5"/>
        <v/>
      </c>
    </row>
    <row r="14" spans="1:17" ht="18" customHeight="1" x14ac:dyDescent="0.15">
      <c r="A14">
        <v>12</v>
      </c>
      <c r="B14">
        <f>志願者一覧!B26</f>
        <v>0</v>
      </c>
      <c r="C14">
        <f>志願者一覧!C26</f>
        <v>0</v>
      </c>
      <c r="D14">
        <f>志願者一覧!D26</f>
        <v>0</v>
      </c>
      <c r="E14">
        <f>志願者一覧!E26</f>
        <v>0</v>
      </c>
      <c r="F14" s="14">
        <f>志願者一覧!F26</f>
        <v>0</v>
      </c>
      <c r="G14">
        <f>志願者一覧!G26</f>
        <v>0</v>
      </c>
      <c r="H14">
        <f>志願者一覧!H26</f>
        <v>0</v>
      </c>
      <c r="I14">
        <f>志願者一覧!I26</f>
        <v>0</v>
      </c>
      <c r="J14" s="14">
        <f>志願者一覧!J26</f>
        <v>0</v>
      </c>
      <c r="K14" t="str">
        <f t="shared" si="1"/>
        <v/>
      </c>
      <c r="L14" t="str">
        <f t="shared" si="2"/>
        <v/>
      </c>
      <c r="M14" t="str">
        <f t="shared" si="3"/>
        <v/>
      </c>
      <c r="N14" t="str">
        <f t="shared" si="0"/>
        <v/>
      </c>
      <c r="O14" t="str">
        <f t="shared" si="4"/>
        <v/>
      </c>
      <c r="P14" t="str">
        <f t="shared" si="6"/>
        <v/>
      </c>
      <c r="Q14" t="str">
        <f t="shared" si="5"/>
        <v/>
      </c>
    </row>
    <row r="15" spans="1:17" ht="18" customHeight="1" x14ac:dyDescent="0.15">
      <c r="A15">
        <v>13</v>
      </c>
      <c r="B15">
        <f>志願者一覧!B27</f>
        <v>0</v>
      </c>
      <c r="C15">
        <f>志願者一覧!C27</f>
        <v>0</v>
      </c>
      <c r="D15">
        <f>志願者一覧!D27</f>
        <v>0</v>
      </c>
      <c r="E15">
        <f>志願者一覧!E27</f>
        <v>0</v>
      </c>
      <c r="F15" s="14">
        <f>志願者一覧!F27</f>
        <v>0</v>
      </c>
      <c r="G15">
        <f>志願者一覧!G27</f>
        <v>0</v>
      </c>
      <c r="H15">
        <f>志願者一覧!H27</f>
        <v>0</v>
      </c>
      <c r="I15">
        <f>志願者一覧!I27</f>
        <v>0</v>
      </c>
      <c r="J15" s="14">
        <f>志願者一覧!J27</f>
        <v>0</v>
      </c>
      <c r="K15" t="str">
        <f t="shared" si="1"/>
        <v/>
      </c>
      <c r="L15" t="str">
        <f t="shared" si="2"/>
        <v/>
      </c>
      <c r="M15" t="str">
        <f t="shared" si="3"/>
        <v/>
      </c>
      <c r="N15" t="str">
        <f t="shared" si="0"/>
        <v/>
      </c>
      <c r="O15" t="str">
        <f t="shared" si="4"/>
        <v/>
      </c>
      <c r="P15" t="str">
        <f t="shared" si="6"/>
        <v/>
      </c>
      <c r="Q15" t="str">
        <f t="shared" si="5"/>
        <v/>
      </c>
    </row>
    <row r="16" spans="1:17" ht="18" customHeight="1" x14ac:dyDescent="0.15">
      <c r="A16">
        <v>14</v>
      </c>
      <c r="B16">
        <f>志願者一覧!B28</f>
        <v>0</v>
      </c>
      <c r="C16">
        <f>志願者一覧!C28</f>
        <v>0</v>
      </c>
      <c r="D16">
        <f>志願者一覧!D28</f>
        <v>0</v>
      </c>
      <c r="E16">
        <f>志願者一覧!E28</f>
        <v>0</v>
      </c>
      <c r="F16" s="14">
        <f>志願者一覧!F28</f>
        <v>0</v>
      </c>
      <c r="G16">
        <f>志願者一覧!G28</f>
        <v>0</v>
      </c>
      <c r="H16">
        <f>志願者一覧!H28</f>
        <v>0</v>
      </c>
      <c r="I16">
        <f>志願者一覧!I28</f>
        <v>0</v>
      </c>
      <c r="J16" s="14">
        <f>志願者一覧!J28</f>
        <v>0</v>
      </c>
      <c r="K16" t="str">
        <f t="shared" si="1"/>
        <v/>
      </c>
      <c r="L16" t="str">
        <f t="shared" si="2"/>
        <v/>
      </c>
      <c r="M16" t="str">
        <f t="shared" si="3"/>
        <v/>
      </c>
      <c r="N16" t="str">
        <f t="shared" si="0"/>
        <v/>
      </c>
      <c r="O16" t="str">
        <f t="shared" si="4"/>
        <v/>
      </c>
      <c r="P16" t="str">
        <f t="shared" si="6"/>
        <v/>
      </c>
      <c r="Q16" t="str">
        <f t="shared" si="5"/>
        <v/>
      </c>
    </row>
    <row r="17" spans="1:17" ht="18" customHeight="1" x14ac:dyDescent="0.15">
      <c r="A17">
        <v>15</v>
      </c>
      <c r="B17">
        <f>志願者一覧!B29</f>
        <v>0</v>
      </c>
      <c r="C17">
        <f>志願者一覧!C29</f>
        <v>0</v>
      </c>
      <c r="D17">
        <f>志願者一覧!D29</f>
        <v>0</v>
      </c>
      <c r="E17">
        <f>志願者一覧!E29</f>
        <v>0</v>
      </c>
      <c r="F17" s="14">
        <f>志願者一覧!F29</f>
        <v>0</v>
      </c>
      <c r="G17">
        <f>志願者一覧!G29</f>
        <v>0</v>
      </c>
      <c r="H17">
        <f>志願者一覧!H29</f>
        <v>0</v>
      </c>
      <c r="I17">
        <f>志願者一覧!I29</f>
        <v>0</v>
      </c>
      <c r="J17" s="14">
        <f>志願者一覧!J29</f>
        <v>0</v>
      </c>
      <c r="K17" t="str">
        <f t="shared" si="1"/>
        <v/>
      </c>
      <c r="L17" t="str">
        <f t="shared" si="2"/>
        <v/>
      </c>
      <c r="M17" t="str">
        <f t="shared" si="3"/>
        <v/>
      </c>
      <c r="N17" t="str">
        <f t="shared" si="0"/>
        <v/>
      </c>
      <c r="O17" t="str">
        <f t="shared" si="4"/>
        <v/>
      </c>
      <c r="P17" t="str">
        <f t="shared" si="6"/>
        <v/>
      </c>
      <c r="Q17" t="str">
        <f t="shared" si="5"/>
        <v/>
      </c>
    </row>
    <row r="18" spans="1:17" x14ac:dyDescent="0.15">
      <c r="A18">
        <v>16</v>
      </c>
      <c r="B18">
        <f>志願者一覧!B30</f>
        <v>0</v>
      </c>
      <c r="C18">
        <f>志願者一覧!C30</f>
        <v>0</v>
      </c>
      <c r="D18">
        <f>志願者一覧!D30</f>
        <v>0</v>
      </c>
      <c r="E18">
        <f>志願者一覧!E30</f>
        <v>0</v>
      </c>
      <c r="F18" s="14">
        <f>志願者一覧!F30</f>
        <v>0</v>
      </c>
      <c r="G18">
        <f>志願者一覧!G30</f>
        <v>0</v>
      </c>
      <c r="H18">
        <f>志願者一覧!H30</f>
        <v>0</v>
      </c>
      <c r="I18">
        <f>志願者一覧!I30</f>
        <v>0</v>
      </c>
      <c r="J18" s="14">
        <f>志願者一覧!J30</f>
        <v>0</v>
      </c>
      <c r="K18" t="str">
        <f t="shared" si="1"/>
        <v/>
      </c>
      <c r="L18" t="str">
        <f t="shared" si="2"/>
        <v/>
      </c>
      <c r="M18" t="str">
        <f t="shared" si="3"/>
        <v/>
      </c>
      <c r="N18" t="str">
        <f t="shared" si="0"/>
        <v/>
      </c>
      <c r="O18" t="str">
        <f t="shared" si="4"/>
        <v/>
      </c>
      <c r="P18" t="str">
        <f t="shared" si="6"/>
        <v/>
      </c>
      <c r="Q18" t="str">
        <f t="shared" si="5"/>
        <v/>
      </c>
    </row>
    <row r="19" spans="1:17" x14ac:dyDescent="0.15">
      <c r="A19">
        <v>17</v>
      </c>
      <c r="B19">
        <f>志願者一覧!B31</f>
        <v>0</v>
      </c>
      <c r="C19">
        <f>志願者一覧!C31</f>
        <v>0</v>
      </c>
      <c r="D19">
        <f>志願者一覧!D31</f>
        <v>0</v>
      </c>
      <c r="E19">
        <f>志願者一覧!E31</f>
        <v>0</v>
      </c>
      <c r="F19" s="14">
        <f>志願者一覧!F31</f>
        <v>0</v>
      </c>
      <c r="G19">
        <f>志願者一覧!G31</f>
        <v>0</v>
      </c>
      <c r="H19">
        <f>志願者一覧!H31</f>
        <v>0</v>
      </c>
      <c r="I19">
        <f>志願者一覧!I31</f>
        <v>0</v>
      </c>
      <c r="J19" s="14">
        <f>志願者一覧!J31</f>
        <v>0</v>
      </c>
      <c r="K19" t="str">
        <f t="shared" si="1"/>
        <v/>
      </c>
      <c r="L19" t="str">
        <f t="shared" si="2"/>
        <v/>
      </c>
      <c r="M19" t="str">
        <f t="shared" si="3"/>
        <v/>
      </c>
      <c r="N19" t="str">
        <f t="shared" si="0"/>
        <v/>
      </c>
      <c r="O19" t="str">
        <f t="shared" si="4"/>
        <v/>
      </c>
      <c r="P19" t="str">
        <f t="shared" si="6"/>
        <v/>
      </c>
      <c r="Q19" t="str">
        <f t="shared" si="5"/>
        <v/>
      </c>
    </row>
    <row r="20" spans="1:17" x14ac:dyDescent="0.15">
      <c r="A20">
        <v>18</v>
      </c>
      <c r="B20">
        <f>志願者一覧!B32</f>
        <v>0</v>
      </c>
      <c r="C20">
        <f>志願者一覧!C32</f>
        <v>0</v>
      </c>
      <c r="D20">
        <f>志願者一覧!D32</f>
        <v>0</v>
      </c>
      <c r="E20">
        <f>志願者一覧!E32</f>
        <v>0</v>
      </c>
      <c r="F20" s="14">
        <f>志願者一覧!F32</f>
        <v>0</v>
      </c>
      <c r="G20">
        <f>志願者一覧!G32</f>
        <v>0</v>
      </c>
      <c r="H20">
        <f>志願者一覧!H32</f>
        <v>0</v>
      </c>
      <c r="I20">
        <f>志願者一覧!I32</f>
        <v>0</v>
      </c>
      <c r="J20" s="14">
        <f>志願者一覧!J32</f>
        <v>0</v>
      </c>
      <c r="K20" t="str">
        <f t="shared" si="1"/>
        <v/>
      </c>
      <c r="L20" t="str">
        <f t="shared" si="2"/>
        <v/>
      </c>
      <c r="M20" t="str">
        <f t="shared" si="3"/>
        <v/>
      </c>
      <c r="N20" t="str">
        <f t="shared" si="0"/>
        <v/>
      </c>
      <c r="O20" t="str">
        <f t="shared" si="4"/>
        <v/>
      </c>
      <c r="P20" t="str">
        <f t="shared" si="6"/>
        <v/>
      </c>
      <c r="Q20" t="str">
        <f t="shared" si="5"/>
        <v/>
      </c>
    </row>
    <row r="21" spans="1:17" x14ac:dyDescent="0.15">
      <c r="A21">
        <v>19</v>
      </c>
      <c r="B21">
        <f>志願者一覧!B33</f>
        <v>0</v>
      </c>
      <c r="C21">
        <f>志願者一覧!C33</f>
        <v>0</v>
      </c>
      <c r="D21">
        <f>志願者一覧!D33</f>
        <v>0</v>
      </c>
      <c r="E21">
        <f>志願者一覧!E33</f>
        <v>0</v>
      </c>
      <c r="F21" s="14">
        <f>志願者一覧!F33</f>
        <v>0</v>
      </c>
      <c r="G21">
        <f>志願者一覧!G33</f>
        <v>0</v>
      </c>
      <c r="H21">
        <f>志願者一覧!H33</f>
        <v>0</v>
      </c>
      <c r="I21">
        <f>志願者一覧!I33</f>
        <v>0</v>
      </c>
      <c r="J21" s="14">
        <f>志願者一覧!J33</f>
        <v>0</v>
      </c>
      <c r="K21" t="str">
        <f t="shared" si="1"/>
        <v/>
      </c>
      <c r="L21" t="str">
        <f t="shared" si="2"/>
        <v/>
      </c>
      <c r="M21" t="str">
        <f t="shared" si="3"/>
        <v/>
      </c>
      <c r="N21" t="str">
        <f t="shared" si="0"/>
        <v/>
      </c>
      <c r="O21" t="str">
        <f t="shared" si="4"/>
        <v/>
      </c>
      <c r="P21" t="str">
        <f t="shared" si="6"/>
        <v/>
      </c>
      <c r="Q21" t="str">
        <f t="shared" si="5"/>
        <v/>
      </c>
    </row>
    <row r="22" spans="1:17" x14ac:dyDescent="0.15">
      <c r="A22">
        <v>20</v>
      </c>
      <c r="B22">
        <f>志願者一覧!B34</f>
        <v>0</v>
      </c>
      <c r="C22">
        <f>志願者一覧!C34</f>
        <v>0</v>
      </c>
      <c r="D22">
        <f>志願者一覧!D34</f>
        <v>0</v>
      </c>
      <c r="E22">
        <f>志願者一覧!E34</f>
        <v>0</v>
      </c>
      <c r="F22" s="14">
        <f>志願者一覧!F34</f>
        <v>0</v>
      </c>
      <c r="G22">
        <f>志願者一覧!G34</f>
        <v>0</v>
      </c>
      <c r="H22">
        <f>志願者一覧!H34</f>
        <v>0</v>
      </c>
      <c r="I22">
        <f>志願者一覧!I34</f>
        <v>0</v>
      </c>
      <c r="J22" s="14">
        <f>志願者一覧!J34</f>
        <v>0</v>
      </c>
      <c r="K22" t="str">
        <f t="shared" si="1"/>
        <v/>
      </c>
      <c r="L22" t="str">
        <f t="shared" si="2"/>
        <v/>
      </c>
      <c r="M22" t="str">
        <f t="shared" si="3"/>
        <v/>
      </c>
      <c r="N22" t="str">
        <f t="shared" si="0"/>
        <v/>
      </c>
      <c r="O22" t="str">
        <f t="shared" si="4"/>
        <v/>
      </c>
      <c r="P22" t="str">
        <f t="shared" si="6"/>
        <v/>
      </c>
      <c r="Q22" t="str">
        <f t="shared" si="5"/>
        <v/>
      </c>
    </row>
    <row r="23" spans="1:17" x14ac:dyDescent="0.15">
      <c r="A23">
        <v>21</v>
      </c>
      <c r="B23">
        <f>志願者一覧!B35</f>
        <v>0</v>
      </c>
      <c r="C23">
        <f>志願者一覧!C35</f>
        <v>0</v>
      </c>
      <c r="D23">
        <f>志願者一覧!D35</f>
        <v>0</v>
      </c>
      <c r="E23">
        <f>志願者一覧!E35</f>
        <v>0</v>
      </c>
      <c r="F23" s="14">
        <f>志願者一覧!F35</f>
        <v>0</v>
      </c>
      <c r="G23">
        <f>志願者一覧!G35</f>
        <v>0</v>
      </c>
      <c r="H23">
        <f>志願者一覧!H35</f>
        <v>0</v>
      </c>
      <c r="I23">
        <f>志願者一覧!I35</f>
        <v>0</v>
      </c>
      <c r="J23" s="14">
        <f>志願者一覧!J35</f>
        <v>0</v>
      </c>
      <c r="K23" t="str">
        <f t="shared" si="1"/>
        <v/>
      </c>
      <c r="L23" t="str">
        <f t="shared" si="2"/>
        <v/>
      </c>
      <c r="M23" t="str">
        <f t="shared" si="3"/>
        <v/>
      </c>
      <c r="N23" t="str">
        <f t="shared" si="0"/>
        <v/>
      </c>
      <c r="O23" t="str">
        <f t="shared" si="4"/>
        <v/>
      </c>
      <c r="P23" t="str">
        <f t="shared" si="6"/>
        <v/>
      </c>
      <c r="Q23" t="str">
        <f t="shared" si="5"/>
        <v/>
      </c>
    </row>
    <row r="24" spans="1:17" x14ac:dyDescent="0.15">
      <c r="A24">
        <v>22</v>
      </c>
      <c r="B24">
        <f>志願者一覧!B36</f>
        <v>0</v>
      </c>
      <c r="C24">
        <f>志願者一覧!C36</f>
        <v>0</v>
      </c>
      <c r="D24">
        <f>志願者一覧!D36</f>
        <v>0</v>
      </c>
      <c r="E24">
        <f>志願者一覧!E36</f>
        <v>0</v>
      </c>
      <c r="F24" s="14">
        <f>志願者一覧!F36</f>
        <v>0</v>
      </c>
      <c r="G24">
        <f>志願者一覧!G36</f>
        <v>0</v>
      </c>
      <c r="H24">
        <f>志願者一覧!H36</f>
        <v>0</v>
      </c>
      <c r="I24">
        <f>志願者一覧!I36</f>
        <v>0</v>
      </c>
      <c r="J24" s="14">
        <f>志願者一覧!J36</f>
        <v>0</v>
      </c>
      <c r="K24" t="str">
        <f t="shared" si="1"/>
        <v/>
      </c>
      <c r="L24" t="str">
        <f t="shared" si="2"/>
        <v/>
      </c>
      <c r="M24" t="str">
        <f t="shared" si="3"/>
        <v/>
      </c>
      <c r="N24" t="str">
        <f t="shared" si="0"/>
        <v/>
      </c>
      <c r="O24" t="str">
        <f t="shared" si="4"/>
        <v/>
      </c>
      <c r="P24" t="str">
        <f t="shared" si="6"/>
        <v/>
      </c>
      <c r="Q24" t="str">
        <f t="shared" si="5"/>
        <v/>
      </c>
    </row>
    <row r="25" spans="1:17" x14ac:dyDescent="0.15">
      <c r="A25">
        <v>23</v>
      </c>
      <c r="B25">
        <f>志願者一覧!B37</f>
        <v>0</v>
      </c>
      <c r="C25">
        <f>志願者一覧!C37</f>
        <v>0</v>
      </c>
      <c r="D25">
        <f>志願者一覧!D37</f>
        <v>0</v>
      </c>
      <c r="E25">
        <f>志願者一覧!E37</f>
        <v>0</v>
      </c>
      <c r="F25" s="14">
        <f>志願者一覧!F37</f>
        <v>0</v>
      </c>
      <c r="G25">
        <f>志願者一覧!G37</f>
        <v>0</v>
      </c>
      <c r="H25">
        <f>志願者一覧!H37</f>
        <v>0</v>
      </c>
      <c r="I25">
        <f>志願者一覧!I37</f>
        <v>0</v>
      </c>
      <c r="J25" s="14">
        <f>志願者一覧!J37</f>
        <v>0</v>
      </c>
      <c r="K25" t="str">
        <f t="shared" si="1"/>
        <v/>
      </c>
      <c r="L25" t="str">
        <f t="shared" si="2"/>
        <v/>
      </c>
      <c r="M25" t="str">
        <f t="shared" si="3"/>
        <v/>
      </c>
      <c r="N25" t="str">
        <f t="shared" si="0"/>
        <v/>
      </c>
      <c r="O25" t="str">
        <f t="shared" si="4"/>
        <v/>
      </c>
      <c r="P25" t="str">
        <f t="shared" si="6"/>
        <v/>
      </c>
      <c r="Q25" t="str">
        <f t="shared" si="5"/>
        <v/>
      </c>
    </row>
    <row r="26" spans="1:17" x14ac:dyDescent="0.15">
      <c r="A26">
        <v>24</v>
      </c>
      <c r="B26">
        <f>志願者一覧!B38</f>
        <v>0</v>
      </c>
      <c r="C26">
        <f>志願者一覧!C38</f>
        <v>0</v>
      </c>
      <c r="D26">
        <f>志願者一覧!D38</f>
        <v>0</v>
      </c>
      <c r="E26">
        <f>志願者一覧!E38</f>
        <v>0</v>
      </c>
      <c r="F26" s="14">
        <f>志願者一覧!F38</f>
        <v>0</v>
      </c>
      <c r="G26">
        <f>志願者一覧!G38</f>
        <v>0</v>
      </c>
      <c r="H26">
        <f>志願者一覧!H38</f>
        <v>0</v>
      </c>
      <c r="I26">
        <f>志願者一覧!I38</f>
        <v>0</v>
      </c>
      <c r="J26" s="14">
        <f>志願者一覧!J38</f>
        <v>0</v>
      </c>
      <c r="K26" t="str">
        <f t="shared" si="1"/>
        <v/>
      </c>
      <c r="L26" t="str">
        <f t="shared" si="2"/>
        <v/>
      </c>
      <c r="M26" t="str">
        <f t="shared" si="3"/>
        <v/>
      </c>
      <c r="N26" t="str">
        <f t="shared" si="0"/>
        <v/>
      </c>
      <c r="O26" t="str">
        <f t="shared" si="4"/>
        <v/>
      </c>
      <c r="P26" t="str">
        <f t="shared" si="6"/>
        <v/>
      </c>
      <c r="Q26" t="str">
        <f t="shared" si="5"/>
        <v/>
      </c>
    </row>
    <row r="27" spans="1:17" x14ac:dyDescent="0.15">
      <c r="A27">
        <v>25</v>
      </c>
      <c r="B27">
        <f>志願者一覧!B39</f>
        <v>0</v>
      </c>
      <c r="C27">
        <f>志願者一覧!C39</f>
        <v>0</v>
      </c>
      <c r="D27">
        <f>志願者一覧!D39</f>
        <v>0</v>
      </c>
      <c r="E27">
        <f>志願者一覧!E39</f>
        <v>0</v>
      </c>
      <c r="F27" s="14">
        <f>志願者一覧!F39</f>
        <v>0</v>
      </c>
      <c r="G27">
        <f>志願者一覧!G39</f>
        <v>0</v>
      </c>
      <c r="H27">
        <f>志願者一覧!H39</f>
        <v>0</v>
      </c>
      <c r="I27">
        <f>志願者一覧!I39</f>
        <v>0</v>
      </c>
      <c r="J27" s="14">
        <f>志願者一覧!J39</f>
        <v>0</v>
      </c>
      <c r="K27" t="str">
        <f t="shared" si="1"/>
        <v/>
      </c>
      <c r="L27" t="str">
        <f t="shared" si="2"/>
        <v/>
      </c>
      <c r="M27" t="str">
        <f t="shared" si="3"/>
        <v/>
      </c>
      <c r="N27" t="str">
        <f t="shared" si="0"/>
        <v/>
      </c>
      <c r="O27" t="str">
        <f t="shared" si="4"/>
        <v/>
      </c>
      <c r="P27" t="str">
        <f t="shared" si="6"/>
        <v/>
      </c>
      <c r="Q27" t="str">
        <f t="shared" si="5"/>
        <v/>
      </c>
    </row>
    <row r="28" spans="1:17" x14ac:dyDescent="0.15">
      <c r="A28">
        <v>26</v>
      </c>
      <c r="B28">
        <f>志願者一覧!B40</f>
        <v>0</v>
      </c>
      <c r="C28">
        <f>志願者一覧!C40</f>
        <v>0</v>
      </c>
      <c r="D28">
        <f>志願者一覧!D40</f>
        <v>0</v>
      </c>
      <c r="E28">
        <f>志願者一覧!E40</f>
        <v>0</v>
      </c>
      <c r="F28" s="14">
        <f>志願者一覧!F40</f>
        <v>0</v>
      </c>
      <c r="G28">
        <f>志願者一覧!G40</f>
        <v>0</v>
      </c>
      <c r="H28">
        <f>志願者一覧!H40</f>
        <v>0</v>
      </c>
      <c r="I28">
        <f>志願者一覧!I40</f>
        <v>0</v>
      </c>
      <c r="J28" s="14">
        <f>志願者一覧!J40</f>
        <v>0</v>
      </c>
      <c r="K28" t="str">
        <f t="shared" si="1"/>
        <v/>
      </c>
      <c r="L28" t="str">
        <f t="shared" si="2"/>
        <v/>
      </c>
      <c r="M28" t="str">
        <f t="shared" si="3"/>
        <v/>
      </c>
      <c r="N28" t="str">
        <f t="shared" si="0"/>
        <v/>
      </c>
      <c r="O28" t="str">
        <f t="shared" si="4"/>
        <v/>
      </c>
      <c r="P28" t="str">
        <f t="shared" si="6"/>
        <v/>
      </c>
      <c r="Q28" t="str">
        <f t="shared" si="5"/>
        <v/>
      </c>
    </row>
    <row r="29" spans="1:17" x14ac:dyDescent="0.15">
      <c r="A29">
        <v>27</v>
      </c>
      <c r="B29">
        <f>志願者一覧!B41</f>
        <v>0</v>
      </c>
      <c r="C29">
        <f>志願者一覧!C41</f>
        <v>0</v>
      </c>
      <c r="D29">
        <f>志願者一覧!D41</f>
        <v>0</v>
      </c>
      <c r="E29">
        <f>志願者一覧!E41</f>
        <v>0</v>
      </c>
      <c r="F29" s="14">
        <f>志願者一覧!F41</f>
        <v>0</v>
      </c>
      <c r="G29">
        <f>志願者一覧!G41</f>
        <v>0</v>
      </c>
      <c r="H29">
        <f>志願者一覧!H41</f>
        <v>0</v>
      </c>
      <c r="I29">
        <f>志願者一覧!I41</f>
        <v>0</v>
      </c>
      <c r="J29" s="14">
        <f>志願者一覧!J41</f>
        <v>0</v>
      </c>
      <c r="K29" t="str">
        <f t="shared" si="1"/>
        <v/>
      </c>
      <c r="L29" t="str">
        <f t="shared" si="2"/>
        <v/>
      </c>
      <c r="M29" t="str">
        <f t="shared" si="3"/>
        <v/>
      </c>
      <c r="N29" t="str">
        <f t="shared" si="0"/>
        <v/>
      </c>
      <c r="O29" t="str">
        <f t="shared" si="4"/>
        <v/>
      </c>
      <c r="P29" t="str">
        <f t="shared" si="6"/>
        <v/>
      </c>
      <c r="Q29" t="str">
        <f t="shared" si="5"/>
        <v/>
      </c>
    </row>
    <row r="30" spans="1:17" x14ac:dyDescent="0.15">
      <c r="A30">
        <v>28</v>
      </c>
      <c r="B30">
        <f>志願者一覧!B42</f>
        <v>0</v>
      </c>
      <c r="C30">
        <f>志願者一覧!C42</f>
        <v>0</v>
      </c>
      <c r="D30">
        <f>志願者一覧!D42</f>
        <v>0</v>
      </c>
      <c r="E30">
        <f>志願者一覧!E42</f>
        <v>0</v>
      </c>
      <c r="F30" s="14">
        <f>志願者一覧!F42</f>
        <v>0</v>
      </c>
      <c r="G30">
        <f>志願者一覧!G42</f>
        <v>0</v>
      </c>
      <c r="H30">
        <f>志願者一覧!H42</f>
        <v>0</v>
      </c>
      <c r="I30">
        <f>志願者一覧!I42</f>
        <v>0</v>
      </c>
      <c r="J30" s="14">
        <f>志願者一覧!J42</f>
        <v>0</v>
      </c>
      <c r="K30" t="str">
        <f t="shared" si="1"/>
        <v/>
      </c>
      <c r="L30" t="str">
        <f t="shared" si="2"/>
        <v/>
      </c>
      <c r="M30" t="str">
        <f t="shared" si="3"/>
        <v/>
      </c>
      <c r="N30" t="str">
        <f t="shared" si="0"/>
        <v/>
      </c>
      <c r="O30" t="str">
        <f t="shared" si="4"/>
        <v/>
      </c>
      <c r="P30" t="str">
        <f t="shared" si="6"/>
        <v/>
      </c>
      <c r="Q30" t="str">
        <f t="shared" si="5"/>
        <v/>
      </c>
    </row>
    <row r="31" spans="1:17" x14ac:dyDescent="0.15">
      <c r="A31">
        <v>29</v>
      </c>
      <c r="B31">
        <f>志願者一覧!B43</f>
        <v>0</v>
      </c>
      <c r="C31">
        <f>志願者一覧!C43</f>
        <v>0</v>
      </c>
      <c r="D31">
        <f>志願者一覧!D43</f>
        <v>0</v>
      </c>
      <c r="E31">
        <f>志願者一覧!E43</f>
        <v>0</v>
      </c>
      <c r="F31" s="14">
        <f>志願者一覧!F43</f>
        <v>0</v>
      </c>
      <c r="G31">
        <f>志願者一覧!G43</f>
        <v>0</v>
      </c>
      <c r="H31">
        <f>志願者一覧!H43</f>
        <v>0</v>
      </c>
      <c r="I31">
        <f>志願者一覧!I43</f>
        <v>0</v>
      </c>
      <c r="J31" s="14">
        <f>志願者一覧!J43</f>
        <v>0</v>
      </c>
      <c r="K31" t="str">
        <f t="shared" ref="K31:K40" si="7">IF(H31="国際バカロレア",IF(CONCATENATE(G31,H31)=K$2,"",3),"")</f>
        <v/>
      </c>
      <c r="L31" t="str">
        <f t="shared" si="2"/>
        <v/>
      </c>
      <c r="M31" t="str">
        <f t="shared" si="3"/>
        <v/>
      </c>
      <c r="N31" t="str">
        <f t="shared" ref="N31:N40" si="8">IF(CONCATENATE(F31,J31)="○○",7,"")</f>
        <v/>
      </c>
      <c r="O31" t="str">
        <f t="shared" si="4"/>
        <v/>
      </c>
      <c r="P31" t="str">
        <f t="shared" si="6"/>
        <v/>
      </c>
      <c r="Q31" t="str">
        <f t="shared" si="5"/>
        <v/>
      </c>
    </row>
    <row r="32" spans="1:17" x14ac:dyDescent="0.15">
      <c r="A32">
        <v>30</v>
      </c>
      <c r="B32">
        <f>志願者一覧!B44</f>
        <v>0</v>
      </c>
      <c r="C32">
        <f>志願者一覧!C44</f>
        <v>0</v>
      </c>
      <c r="D32">
        <f>志願者一覧!D44</f>
        <v>0</v>
      </c>
      <c r="E32">
        <f>志願者一覧!E44</f>
        <v>0</v>
      </c>
      <c r="F32" s="14">
        <f>志願者一覧!F44</f>
        <v>0</v>
      </c>
      <c r="G32">
        <f>志願者一覧!G44</f>
        <v>0</v>
      </c>
      <c r="H32">
        <f>志願者一覧!H44</f>
        <v>0</v>
      </c>
      <c r="I32">
        <f>志願者一覧!I44</f>
        <v>0</v>
      </c>
      <c r="J32" s="14">
        <f>志願者一覧!J44</f>
        <v>0</v>
      </c>
      <c r="K32" t="str">
        <f t="shared" si="7"/>
        <v/>
      </c>
      <c r="L32" t="str">
        <f t="shared" si="2"/>
        <v/>
      </c>
      <c r="M32" t="str">
        <f t="shared" si="3"/>
        <v/>
      </c>
      <c r="N32" t="str">
        <f t="shared" si="8"/>
        <v/>
      </c>
      <c r="O32" t="str">
        <f t="shared" si="4"/>
        <v/>
      </c>
      <c r="P32" t="str">
        <f t="shared" si="6"/>
        <v/>
      </c>
      <c r="Q32" t="str">
        <f t="shared" si="5"/>
        <v/>
      </c>
    </row>
    <row r="33" spans="1:17" x14ac:dyDescent="0.15">
      <c r="A33">
        <v>31</v>
      </c>
      <c r="B33">
        <f>志願者一覧!B45</f>
        <v>0</v>
      </c>
      <c r="C33">
        <f>志願者一覧!C45</f>
        <v>0</v>
      </c>
      <c r="D33">
        <f>志願者一覧!D45</f>
        <v>0</v>
      </c>
      <c r="E33">
        <f>志願者一覧!E45</f>
        <v>0</v>
      </c>
      <c r="F33" s="14">
        <f>志願者一覧!F45</f>
        <v>0</v>
      </c>
      <c r="G33">
        <f>志願者一覧!G45</f>
        <v>0</v>
      </c>
      <c r="H33">
        <f>志願者一覧!H45</f>
        <v>0</v>
      </c>
      <c r="I33">
        <f>志願者一覧!I45</f>
        <v>0</v>
      </c>
      <c r="J33" s="14">
        <f>志願者一覧!J45</f>
        <v>0</v>
      </c>
      <c r="K33" t="str">
        <f t="shared" si="7"/>
        <v/>
      </c>
      <c r="L33" t="str">
        <f t="shared" ref="L33:L42" si="9">IF(E33="国際生・帰国生",IF(CONCATENATE(C33,E33)=L$2,"",5),"")</f>
        <v/>
      </c>
      <c r="M33" t="str">
        <f t="shared" ref="M33:M42" si="10">IF(I33="国際生・帰国生",IF(CONCATENATE(G33,I33)=M$2,"",5),"")</f>
        <v/>
      </c>
      <c r="N33" t="str">
        <f t="shared" si="8"/>
        <v/>
      </c>
      <c r="O33" t="str">
        <f t="shared" ref="O33:O42" si="11">IF(E33="推薦(面接のみ)",IF(CONCATENATE(C33,E33)=O$2,"",9),"")</f>
        <v/>
      </c>
      <c r="P33" t="str">
        <f t="shared" ref="P33:P42" si="12">IF(I33="推薦(面接のみ)",IF(CONCATENATE(G33,I33)=P$2,"",9),"")</f>
        <v/>
      </c>
      <c r="Q33" t="str">
        <f t="shared" ref="Q33:Q42" si="13">IF(D33="グローバルサイエンス（特進）",IF(CONCATENATE(D33,E33)=Q$2,11,""),"")</f>
        <v/>
      </c>
    </row>
    <row r="34" spans="1:17" x14ac:dyDescent="0.15">
      <c r="A34">
        <v>32</v>
      </c>
      <c r="B34">
        <f>志願者一覧!B46</f>
        <v>0</v>
      </c>
      <c r="C34">
        <f>志願者一覧!C46</f>
        <v>0</v>
      </c>
      <c r="D34">
        <f>志願者一覧!D46</f>
        <v>0</v>
      </c>
      <c r="E34">
        <f>志願者一覧!E46</f>
        <v>0</v>
      </c>
      <c r="F34" s="14">
        <f>志願者一覧!F46</f>
        <v>0</v>
      </c>
      <c r="G34">
        <f>志願者一覧!G46</f>
        <v>0</v>
      </c>
      <c r="H34">
        <f>志願者一覧!H46</f>
        <v>0</v>
      </c>
      <c r="I34">
        <f>志願者一覧!I46</f>
        <v>0</v>
      </c>
      <c r="J34" s="14">
        <f>志願者一覧!J46</f>
        <v>0</v>
      </c>
      <c r="K34" t="str">
        <f t="shared" si="7"/>
        <v/>
      </c>
      <c r="L34" t="str">
        <f t="shared" si="9"/>
        <v/>
      </c>
      <c r="M34" t="str">
        <f t="shared" si="10"/>
        <v/>
      </c>
      <c r="N34" t="str">
        <f t="shared" si="8"/>
        <v/>
      </c>
      <c r="O34" t="str">
        <f t="shared" si="11"/>
        <v/>
      </c>
      <c r="P34" t="str">
        <f t="shared" si="12"/>
        <v/>
      </c>
      <c r="Q34" t="str">
        <f t="shared" si="13"/>
        <v/>
      </c>
    </row>
    <row r="35" spans="1:17" x14ac:dyDescent="0.15">
      <c r="A35">
        <v>33</v>
      </c>
      <c r="B35">
        <f>志願者一覧!B47</f>
        <v>0</v>
      </c>
      <c r="C35">
        <f>志願者一覧!C47</f>
        <v>0</v>
      </c>
      <c r="D35">
        <f>志願者一覧!D47</f>
        <v>0</v>
      </c>
      <c r="E35">
        <f>志願者一覧!E47</f>
        <v>0</v>
      </c>
      <c r="F35" s="14">
        <f>志願者一覧!F47</f>
        <v>0</v>
      </c>
      <c r="G35">
        <f>志願者一覧!G47</f>
        <v>0</v>
      </c>
      <c r="H35">
        <f>志願者一覧!H47</f>
        <v>0</v>
      </c>
      <c r="I35">
        <f>志願者一覧!I47</f>
        <v>0</v>
      </c>
      <c r="J35" s="14">
        <f>志願者一覧!J47</f>
        <v>0</v>
      </c>
      <c r="K35" t="str">
        <f t="shared" si="7"/>
        <v/>
      </c>
      <c r="L35" t="str">
        <f t="shared" si="9"/>
        <v/>
      </c>
      <c r="M35" t="str">
        <f t="shared" si="10"/>
        <v/>
      </c>
      <c r="N35" t="str">
        <f t="shared" si="8"/>
        <v/>
      </c>
      <c r="O35" t="str">
        <f t="shared" si="11"/>
        <v/>
      </c>
      <c r="P35" t="str">
        <f t="shared" si="12"/>
        <v/>
      </c>
      <c r="Q35" t="str">
        <f t="shared" si="13"/>
        <v/>
      </c>
    </row>
    <row r="36" spans="1:17" x14ac:dyDescent="0.15">
      <c r="A36">
        <v>34</v>
      </c>
      <c r="B36">
        <f>志願者一覧!B48</f>
        <v>0</v>
      </c>
      <c r="C36">
        <f>志願者一覧!C48</f>
        <v>0</v>
      </c>
      <c r="D36">
        <f>志願者一覧!D48</f>
        <v>0</v>
      </c>
      <c r="E36">
        <f>志願者一覧!E48</f>
        <v>0</v>
      </c>
      <c r="F36" s="14">
        <f>志願者一覧!F48</f>
        <v>0</v>
      </c>
      <c r="G36">
        <f>志願者一覧!G48</f>
        <v>0</v>
      </c>
      <c r="H36">
        <f>志願者一覧!H48</f>
        <v>0</v>
      </c>
      <c r="I36">
        <f>志願者一覧!I48</f>
        <v>0</v>
      </c>
      <c r="J36" s="14">
        <f>志願者一覧!J48</f>
        <v>0</v>
      </c>
      <c r="K36" t="str">
        <f t="shared" si="7"/>
        <v/>
      </c>
      <c r="L36" t="str">
        <f t="shared" si="9"/>
        <v/>
      </c>
      <c r="M36" t="str">
        <f t="shared" si="10"/>
        <v/>
      </c>
      <c r="N36" t="str">
        <f t="shared" si="8"/>
        <v/>
      </c>
      <c r="O36" t="str">
        <f t="shared" si="11"/>
        <v/>
      </c>
      <c r="P36" t="str">
        <f t="shared" si="12"/>
        <v/>
      </c>
      <c r="Q36" t="str">
        <f t="shared" si="13"/>
        <v/>
      </c>
    </row>
    <row r="37" spans="1:17" x14ac:dyDescent="0.15">
      <c r="A37">
        <v>35</v>
      </c>
      <c r="B37">
        <f>志願者一覧!B49</f>
        <v>0</v>
      </c>
      <c r="C37">
        <f>志願者一覧!C49</f>
        <v>0</v>
      </c>
      <c r="D37">
        <f>志願者一覧!D49</f>
        <v>0</v>
      </c>
      <c r="E37">
        <f>志願者一覧!E49</f>
        <v>0</v>
      </c>
      <c r="F37" s="14">
        <f>志願者一覧!F49</f>
        <v>0</v>
      </c>
      <c r="G37">
        <f>志願者一覧!G49</f>
        <v>0</v>
      </c>
      <c r="H37">
        <f>志願者一覧!H49</f>
        <v>0</v>
      </c>
      <c r="I37">
        <f>志願者一覧!I49</f>
        <v>0</v>
      </c>
      <c r="J37" s="14">
        <f>志願者一覧!J49</f>
        <v>0</v>
      </c>
      <c r="K37" t="str">
        <f t="shared" si="7"/>
        <v/>
      </c>
      <c r="L37" t="str">
        <f t="shared" si="9"/>
        <v/>
      </c>
      <c r="M37" t="str">
        <f t="shared" si="10"/>
        <v/>
      </c>
      <c r="N37" t="str">
        <f t="shared" si="8"/>
        <v/>
      </c>
      <c r="O37" t="str">
        <f t="shared" si="11"/>
        <v/>
      </c>
      <c r="P37" t="str">
        <f t="shared" si="12"/>
        <v/>
      </c>
      <c r="Q37" t="str">
        <f t="shared" si="13"/>
        <v/>
      </c>
    </row>
    <row r="38" spans="1:17" x14ac:dyDescent="0.15">
      <c r="A38">
        <v>36</v>
      </c>
      <c r="B38">
        <f>志願者一覧!B50</f>
        <v>0</v>
      </c>
      <c r="C38">
        <f>志願者一覧!C50</f>
        <v>0</v>
      </c>
      <c r="D38">
        <f>志願者一覧!D50</f>
        <v>0</v>
      </c>
      <c r="E38">
        <f>志願者一覧!E50</f>
        <v>0</v>
      </c>
      <c r="F38" s="14">
        <f>志願者一覧!F50</f>
        <v>0</v>
      </c>
      <c r="G38">
        <f>志願者一覧!G50</f>
        <v>0</v>
      </c>
      <c r="H38">
        <f>志願者一覧!H50</f>
        <v>0</v>
      </c>
      <c r="I38">
        <f>志願者一覧!I50</f>
        <v>0</v>
      </c>
      <c r="J38" s="14">
        <f>志願者一覧!J50</f>
        <v>0</v>
      </c>
      <c r="K38" t="str">
        <f t="shared" si="7"/>
        <v/>
      </c>
      <c r="L38" t="str">
        <f t="shared" si="9"/>
        <v/>
      </c>
      <c r="M38" t="str">
        <f t="shared" si="10"/>
        <v/>
      </c>
      <c r="N38" t="str">
        <f t="shared" si="8"/>
        <v/>
      </c>
      <c r="O38" t="str">
        <f t="shared" si="11"/>
        <v/>
      </c>
      <c r="P38" t="str">
        <f t="shared" si="12"/>
        <v/>
      </c>
      <c r="Q38" t="str">
        <f t="shared" si="13"/>
        <v/>
      </c>
    </row>
    <row r="39" spans="1:17" x14ac:dyDescent="0.15">
      <c r="A39">
        <v>37</v>
      </c>
      <c r="B39">
        <f>志願者一覧!B51</f>
        <v>0</v>
      </c>
      <c r="C39">
        <f>志願者一覧!C51</f>
        <v>0</v>
      </c>
      <c r="D39">
        <f>志願者一覧!D51</f>
        <v>0</v>
      </c>
      <c r="E39">
        <f>志願者一覧!E51</f>
        <v>0</v>
      </c>
      <c r="F39" s="14">
        <f>志願者一覧!F51</f>
        <v>0</v>
      </c>
      <c r="G39">
        <f>志願者一覧!G51</f>
        <v>0</v>
      </c>
      <c r="H39">
        <f>志願者一覧!H51</f>
        <v>0</v>
      </c>
      <c r="I39">
        <f>志願者一覧!I51</f>
        <v>0</v>
      </c>
      <c r="J39" s="14">
        <f>志願者一覧!J51</f>
        <v>0</v>
      </c>
      <c r="K39" t="str">
        <f t="shared" si="7"/>
        <v/>
      </c>
      <c r="L39" t="str">
        <f t="shared" si="9"/>
        <v/>
      </c>
      <c r="M39" t="str">
        <f t="shared" si="10"/>
        <v/>
      </c>
      <c r="N39" t="str">
        <f t="shared" si="8"/>
        <v/>
      </c>
      <c r="O39" t="str">
        <f t="shared" si="11"/>
        <v/>
      </c>
      <c r="P39" t="str">
        <f t="shared" si="12"/>
        <v/>
      </c>
      <c r="Q39" t="str">
        <f t="shared" si="13"/>
        <v/>
      </c>
    </row>
    <row r="40" spans="1:17" x14ac:dyDescent="0.15">
      <c r="A40">
        <v>38</v>
      </c>
      <c r="B40">
        <f>志願者一覧!B52</f>
        <v>0</v>
      </c>
      <c r="C40">
        <f>志願者一覧!C52</f>
        <v>0</v>
      </c>
      <c r="D40">
        <f>志願者一覧!D52</f>
        <v>0</v>
      </c>
      <c r="E40">
        <f>志願者一覧!E52</f>
        <v>0</v>
      </c>
      <c r="F40" s="14">
        <f>志願者一覧!F52</f>
        <v>0</v>
      </c>
      <c r="G40">
        <f>志願者一覧!G52</f>
        <v>0</v>
      </c>
      <c r="H40">
        <f>志願者一覧!H52</f>
        <v>0</v>
      </c>
      <c r="I40">
        <f>志願者一覧!I52</f>
        <v>0</v>
      </c>
      <c r="J40" s="14">
        <f>志願者一覧!J52</f>
        <v>0</v>
      </c>
      <c r="K40" t="str">
        <f t="shared" si="7"/>
        <v/>
      </c>
      <c r="L40" t="str">
        <f t="shared" si="9"/>
        <v/>
      </c>
      <c r="M40" t="str">
        <f t="shared" si="10"/>
        <v/>
      </c>
      <c r="N40" t="str">
        <f t="shared" si="8"/>
        <v/>
      </c>
      <c r="O40" t="str">
        <f t="shared" si="11"/>
        <v/>
      </c>
      <c r="P40" t="str">
        <f t="shared" si="12"/>
        <v/>
      </c>
      <c r="Q40" t="str">
        <f t="shared" si="13"/>
        <v/>
      </c>
    </row>
    <row r="41" spans="1:17" x14ac:dyDescent="0.15">
      <c r="A41">
        <v>39</v>
      </c>
      <c r="B41">
        <f>志願者一覧!B53</f>
        <v>0</v>
      </c>
      <c r="C41">
        <f>志願者一覧!C53</f>
        <v>0</v>
      </c>
      <c r="D41">
        <f>志願者一覧!D53</f>
        <v>0</v>
      </c>
      <c r="E41">
        <f>志願者一覧!E53</f>
        <v>0</v>
      </c>
      <c r="F41" s="14">
        <f>志願者一覧!F53</f>
        <v>0</v>
      </c>
      <c r="G41">
        <f>志願者一覧!G53</f>
        <v>0</v>
      </c>
      <c r="H41">
        <f>志願者一覧!H53</f>
        <v>0</v>
      </c>
      <c r="I41">
        <f>志願者一覧!I53</f>
        <v>0</v>
      </c>
      <c r="J41" s="14">
        <f>志願者一覧!J53</f>
        <v>0</v>
      </c>
      <c r="K41" t="str">
        <f t="shared" ref="K41:K44" si="14">IF(H41="国際バカロレア",IF(CONCATENATE(G41,H41)=K$2,"",3),"")</f>
        <v/>
      </c>
      <c r="L41" t="str">
        <f t="shared" si="9"/>
        <v/>
      </c>
      <c r="M41" t="str">
        <f t="shared" si="10"/>
        <v/>
      </c>
      <c r="N41" t="str">
        <f t="shared" ref="N41:N44" si="15">IF(CONCATENATE(F41,J41)="○○",7,"")</f>
        <v/>
      </c>
      <c r="O41" t="str">
        <f t="shared" si="11"/>
        <v/>
      </c>
      <c r="P41" t="str">
        <f t="shared" si="12"/>
        <v/>
      </c>
      <c r="Q41" t="str">
        <f t="shared" si="13"/>
        <v/>
      </c>
    </row>
    <row r="42" spans="1:17" x14ac:dyDescent="0.15">
      <c r="A42">
        <v>40</v>
      </c>
      <c r="B42">
        <f>志願者一覧!B54</f>
        <v>0</v>
      </c>
      <c r="C42">
        <f>志願者一覧!C54</f>
        <v>0</v>
      </c>
      <c r="D42">
        <f>志願者一覧!D54</f>
        <v>0</v>
      </c>
      <c r="E42">
        <f>志願者一覧!E54</f>
        <v>0</v>
      </c>
      <c r="F42" s="14">
        <f>志願者一覧!F54</f>
        <v>0</v>
      </c>
      <c r="G42">
        <f>志願者一覧!G54</f>
        <v>0</v>
      </c>
      <c r="H42">
        <f>志願者一覧!H54</f>
        <v>0</v>
      </c>
      <c r="I42">
        <f>志願者一覧!I54</f>
        <v>0</v>
      </c>
      <c r="J42" s="14">
        <f>志願者一覧!J54</f>
        <v>0</v>
      </c>
      <c r="K42" t="str">
        <f t="shared" si="14"/>
        <v/>
      </c>
      <c r="L42" t="str">
        <f t="shared" si="9"/>
        <v/>
      </c>
      <c r="M42" t="str">
        <f t="shared" si="10"/>
        <v/>
      </c>
      <c r="N42" t="str">
        <f t="shared" si="15"/>
        <v/>
      </c>
      <c r="O42" t="str">
        <f t="shared" si="11"/>
        <v/>
      </c>
      <c r="P42" t="str">
        <f t="shared" si="12"/>
        <v/>
      </c>
      <c r="Q42" t="str">
        <f t="shared" si="13"/>
        <v/>
      </c>
    </row>
    <row r="43" spans="1:17" x14ac:dyDescent="0.15">
      <c r="A43">
        <v>41</v>
      </c>
      <c r="B43">
        <f>志願者一覧!B55</f>
        <v>0</v>
      </c>
      <c r="C43">
        <f>志願者一覧!C55</f>
        <v>0</v>
      </c>
      <c r="D43">
        <f>志願者一覧!D55</f>
        <v>0</v>
      </c>
      <c r="E43">
        <f>志願者一覧!E55</f>
        <v>0</v>
      </c>
      <c r="F43" s="14">
        <f>志願者一覧!F55</f>
        <v>0</v>
      </c>
      <c r="G43">
        <f>志願者一覧!G55</f>
        <v>0</v>
      </c>
      <c r="H43">
        <f>志願者一覧!H55</f>
        <v>0</v>
      </c>
      <c r="I43">
        <f>志願者一覧!I55</f>
        <v>0</v>
      </c>
      <c r="J43" s="14">
        <f>志願者一覧!J55</f>
        <v>0</v>
      </c>
      <c r="K43" t="str">
        <f t="shared" si="14"/>
        <v/>
      </c>
      <c r="L43" t="str">
        <f t="shared" ref="L43:L47" si="16">IF(E43="国際生・帰国生",IF(CONCATENATE(C43,E43)=L$2,"",5),"")</f>
        <v/>
      </c>
      <c r="M43" t="str">
        <f t="shared" ref="M43:M47" si="17">IF(I43="国際生・帰国生",IF(CONCATENATE(G43,I43)=M$2,"",5),"")</f>
        <v/>
      </c>
      <c r="N43" t="str">
        <f t="shared" si="15"/>
        <v/>
      </c>
      <c r="O43" t="str">
        <f t="shared" ref="O43:O47" si="18">IF(E43="推薦(面接のみ)",IF(CONCATENATE(C43,E43)=O$2,"",9),"")</f>
        <v/>
      </c>
      <c r="P43" t="str">
        <f t="shared" ref="P43:P47" si="19">IF(I43="推薦(面接のみ)",IF(CONCATENATE(G43,I43)=P$2,"",9),"")</f>
        <v/>
      </c>
      <c r="Q43" t="str">
        <f t="shared" ref="Q43:Q47" si="20">IF(D43="グローバルサイエンス（特進）",IF(CONCATENATE(D43,E43)=Q$2,11,""),"")</f>
        <v/>
      </c>
    </row>
    <row r="44" spans="1:17" x14ac:dyDescent="0.15">
      <c r="A44">
        <v>42</v>
      </c>
      <c r="B44">
        <f>志願者一覧!B56</f>
        <v>0</v>
      </c>
      <c r="C44">
        <f>志願者一覧!C56</f>
        <v>0</v>
      </c>
      <c r="D44">
        <f>志願者一覧!D56</f>
        <v>0</v>
      </c>
      <c r="E44">
        <f>志願者一覧!E56</f>
        <v>0</v>
      </c>
      <c r="F44" s="14">
        <f>志願者一覧!F56</f>
        <v>0</v>
      </c>
      <c r="G44">
        <f>志願者一覧!G56</f>
        <v>0</v>
      </c>
      <c r="H44">
        <f>志願者一覧!H56</f>
        <v>0</v>
      </c>
      <c r="I44">
        <f>志願者一覧!I56</f>
        <v>0</v>
      </c>
      <c r="J44" s="14">
        <f>志願者一覧!J56</f>
        <v>0</v>
      </c>
      <c r="K44" t="str">
        <f t="shared" si="14"/>
        <v/>
      </c>
      <c r="L44" t="str">
        <f t="shared" si="16"/>
        <v/>
      </c>
      <c r="M44" t="str">
        <f t="shared" si="17"/>
        <v/>
      </c>
      <c r="N44" t="str">
        <f t="shared" si="15"/>
        <v/>
      </c>
      <c r="O44" t="str">
        <f t="shared" si="18"/>
        <v/>
      </c>
      <c r="P44" t="str">
        <f t="shared" si="19"/>
        <v/>
      </c>
      <c r="Q44" t="str">
        <f t="shared" si="20"/>
        <v/>
      </c>
    </row>
    <row r="45" spans="1:17" x14ac:dyDescent="0.15">
      <c r="A45">
        <v>43</v>
      </c>
      <c r="B45">
        <f>志願者一覧!B57</f>
        <v>0</v>
      </c>
      <c r="C45">
        <f>志願者一覧!C57</f>
        <v>0</v>
      </c>
      <c r="D45">
        <f>志願者一覧!D57</f>
        <v>0</v>
      </c>
      <c r="E45">
        <f>志願者一覧!E57</f>
        <v>0</v>
      </c>
      <c r="F45" s="14">
        <f>志願者一覧!F57</f>
        <v>0</v>
      </c>
      <c r="G45">
        <f>志願者一覧!G57</f>
        <v>0</v>
      </c>
      <c r="H45">
        <f>志願者一覧!H57</f>
        <v>0</v>
      </c>
      <c r="I45">
        <f>志願者一覧!I57</f>
        <v>0</v>
      </c>
      <c r="J45" s="14">
        <f>志願者一覧!J57</f>
        <v>0</v>
      </c>
      <c r="K45" t="str">
        <f t="shared" ref="K45:K47" si="21">IF(H45="国際バカロレア",IF(CONCATENATE(G45,H45)=K$2,"",3),"")</f>
        <v/>
      </c>
      <c r="L45" t="str">
        <f t="shared" si="16"/>
        <v/>
      </c>
      <c r="M45" t="str">
        <f t="shared" si="17"/>
        <v/>
      </c>
      <c r="N45" t="str">
        <f t="shared" ref="N45:N47" si="22">IF(CONCATENATE(F45,J45)="○○",7,"")</f>
        <v/>
      </c>
      <c r="O45" t="str">
        <f t="shared" si="18"/>
        <v/>
      </c>
      <c r="P45" t="str">
        <f t="shared" si="19"/>
        <v/>
      </c>
      <c r="Q45" t="str">
        <f t="shared" si="20"/>
        <v/>
      </c>
    </row>
    <row r="46" spans="1:17" x14ac:dyDescent="0.15">
      <c r="A46">
        <v>44</v>
      </c>
      <c r="B46">
        <f>志願者一覧!B58</f>
        <v>0</v>
      </c>
      <c r="C46">
        <f>志願者一覧!C58</f>
        <v>0</v>
      </c>
      <c r="D46">
        <f>志願者一覧!D58</f>
        <v>0</v>
      </c>
      <c r="E46">
        <f>志願者一覧!E58</f>
        <v>0</v>
      </c>
      <c r="F46" s="14">
        <f>志願者一覧!F58</f>
        <v>0</v>
      </c>
      <c r="G46">
        <f>志願者一覧!G58</f>
        <v>0</v>
      </c>
      <c r="H46">
        <f>志願者一覧!H58</f>
        <v>0</v>
      </c>
      <c r="I46">
        <f>志願者一覧!I58</f>
        <v>0</v>
      </c>
      <c r="J46" s="14">
        <f>志願者一覧!J58</f>
        <v>0</v>
      </c>
      <c r="K46" t="str">
        <f t="shared" si="21"/>
        <v/>
      </c>
      <c r="L46" t="str">
        <f t="shared" si="16"/>
        <v/>
      </c>
      <c r="M46" t="str">
        <f t="shared" si="17"/>
        <v/>
      </c>
      <c r="N46" t="str">
        <f t="shared" si="22"/>
        <v/>
      </c>
      <c r="O46" t="str">
        <f t="shared" si="18"/>
        <v/>
      </c>
      <c r="P46" t="str">
        <f t="shared" si="19"/>
        <v/>
      </c>
      <c r="Q46" t="str">
        <f t="shared" si="20"/>
        <v/>
      </c>
    </row>
    <row r="47" spans="1:17" x14ac:dyDescent="0.15">
      <c r="A47">
        <v>45</v>
      </c>
      <c r="B47">
        <f>志願者一覧!B59</f>
        <v>0</v>
      </c>
      <c r="C47">
        <f>志願者一覧!C59</f>
        <v>0</v>
      </c>
      <c r="D47">
        <f>志願者一覧!D59</f>
        <v>0</v>
      </c>
      <c r="E47">
        <f>志願者一覧!E59</f>
        <v>0</v>
      </c>
      <c r="F47" s="14">
        <f>志願者一覧!F59</f>
        <v>0</v>
      </c>
      <c r="G47">
        <f>志願者一覧!G59</f>
        <v>0</v>
      </c>
      <c r="H47">
        <f>志願者一覧!H59</f>
        <v>0</v>
      </c>
      <c r="I47">
        <f>志願者一覧!I59</f>
        <v>0</v>
      </c>
      <c r="J47" s="14">
        <f>志願者一覧!J59</f>
        <v>0</v>
      </c>
      <c r="K47" t="str">
        <f t="shared" si="21"/>
        <v/>
      </c>
      <c r="L47" t="str">
        <f t="shared" si="16"/>
        <v/>
      </c>
      <c r="M47" t="str">
        <f t="shared" si="17"/>
        <v/>
      </c>
      <c r="N47" t="str">
        <f t="shared" si="22"/>
        <v/>
      </c>
      <c r="O47" t="str">
        <f t="shared" si="18"/>
        <v/>
      </c>
      <c r="P47" t="str">
        <f t="shared" si="19"/>
        <v/>
      </c>
      <c r="Q47" t="str">
        <f t="shared" si="20"/>
        <v/>
      </c>
    </row>
  </sheetData>
  <mergeCells count="3">
    <mergeCell ref="A1:B2"/>
    <mergeCell ref="C1:F1"/>
    <mergeCell ref="G1:J1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3"/>
  <sheetViews>
    <sheetView workbookViewId="0">
      <selection activeCell="A2" sqref="A2"/>
    </sheetView>
  </sheetViews>
  <sheetFormatPr defaultRowHeight="13.5" x14ac:dyDescent="0.15"/>
  <cols>
    <col min="1" max="1" width="9.625" customWidth="1"/>
  </cols>
  <sheetData>
    <row r="1" spans="1:9" ht="18" customHeight="1" x14ac:dyDescent="0.15">
      <c r="A1" s="120" t="s">
        <v>70</v>
      </c>
      <c r="B1" s="41" t="s">
        <v>71</v>
      </c>
      <c r="C1" s="41" t="s">
        <v>65</v>
      </c>
      <c r="D1" s="41" t="s">
        <v>66</v>
      </c>
      <c r="E1" s="41" t="s">
        <v>72</v>
      </c>
      <c r="F1" s="41" t="s">
        <v>67</v>
      </c>
      <c r="G1" s="41" t="s">
        <v>68</v>
      </c>
      <c r="H1" s="41" t="s">
        <v>69</v>
      </c>
      <c r="I1" s="41" t="s">
        <v>73</v>
      </c>
    </row>
    <row r="2" spans="1:9" ht="18" customHeight="1" x14ac:dyDescent="0.15">
      <c r="A2" t="s">
        <v>101</v>
      </c>
      <c r="B2" t="s">
        <v>53</v>
      </c>
      <c r="C2" t="s">
        <v>79</v>
      </c>
      <c r="D2" t="s">
        <v>49</v>
      </c>
      <c r="F2" t="s">
        <v>53</v>
      </c>
      <c r="G2" t="s">
        <v>81</v>
      </c>
      <c r="H2" t="s">
        <v>84</v>
      </c>
      <c r="I2" t="s">
        <v>62</v>
      </c>
    </row>
    <row r="3" spans="1:9" ht="18" customHeight="1" x14ac:dyDescent="0.15">
      <c r="A3" s="14" t="s">
        <v>98</v>
      </c>
      <c r="B3" t="s">
        <v>53</v>
      </c>
      <c r="C3" t="s">
        <v>79</v>
      </c>
      <c r="D3" t="s">
        <v>49</v>
      </c>
      <c r="F3" t="s">
        <v>54</v>
      </c>
      <c r="G3" t="s">
        <v>81</v>
      </c>
      <c r="H3" t="s">
        <v>84</v>
      </c>
    </row>
    <row r="4" spans="1:9" ht="18" customHeight="1" x14ac:dyDescent="0.15">
      <c r="A4" t="s">
        <v>99</v>
      </c>
      <c r="B4" t="s">
        <v>53</v>
      </c>
      <c r="C4" t="s">
        <v>79</v>
      </c>
      <c r="D4" t="s">
        <v>49</v>
      </c>
      <c r="F4" t="s">
        <v>54</v>
      </c>
      <c r="G4" t="s">
        <v>81</v>
      </c>
      <c r="H4" t="s">
        <v>49</v>
      </c>
    </row>
    <row r="5" spans="1:9" ht="18" customHeight="1" x14ac:dyDescent="0.15">
      <c r="A5" t="s">
        <v>98</v>
      </c>
      <c r="B5" t="s">
        <v>53</v>
      </c>
      <c r="C5" t="s">
        <v>80</v>
      </c>
      <c r="D5" t="s">
        <v>84</v>
      </c>
      <c r="F5" t="s">
        <v>53</v>
      </c>
      <c r="G5" t="s">
        <v>81</v>
      </c>
      <c r="H5" t="s">
        <v>84</v>
      </c>
    </row>
    <row r="6" spans="1:9" ht="18" customHeight="1" x14ac:dyDescent="0.15">
      <c r="A6" s="14" t="s">
        <v>106</v>
      </c>
      <c r="B6" t="s">
        <v>53</v>
      </c>
      <c r="C6" t="s">
        <v>80</v>
      </c>
      <c r="D6" t="s">
        <v>49</v>
      </c>
      <c r="F6" t="s">
        <v>53</v>
      </c>
      <c r="G6" t="s">
        <v>81</v>
      </c>
      <c r="H6" t="s">
        <v>84</v>
      </c>
    </row>
    <row r="7" spans="1:9" ht="18" customHeight="1" x14ac:dyDescent="0.15">
      <c r="A7" s="14" t="s">
        <v>95</v>
      </c>
      <c r="B7" t="s">
        <v>53</v>
      </c>
      <c r="C7" t="s">
        <v>80</v>
      </c>
      <c r="D7" t="s">
        <v>49</v>
      </c>
      <c r="E7" t="s">
        <v>62</v>
      </c>
      <c r="F7" t="s">
        <v>53</v>
      </c>
      <c r="G7" t="s">
        <v>97</v>
      </c>
      <c r="H7" t="s">
        <v>48</v>
      </c>
    </row>
    <row r="8" spans="1:9" ht="18" customHeight="1" x14ac:dyDescent="0.15">
      <c r="A8" s="14" t="s">
        <v>104</v>
      </c>
      <c r="B8" t="s">
        <v>53</v>
      </c>
      <c r="C8" t="s">
        <v>80</v>
      </c>
      <c r="D8" t="s">
        <v>48</v>
      </c>
      <c r="E8" t="s">
        <v>62</v>
      </c>
      <c r="F8" t="s">
        <v>54</v>
      </c>
      <c r="G8" t="s">
        <v>81</v>
      </c>
      <c r="H8" t="s">
        <v>49</v>
      </c>
    </row>
    <row r="9" spans="1:9" ht="18" customHeight="1" x14ac:dyDescent="0.15">
      <c r="A9" t="s">
        <v>91</v>
      </c>
      <c r="B9" t="s">
        <v>53</v>
      </c>
      <c r="C9" t="s">
        <v>80</v>
      </c>
      <c r="D9" t="s">
        <v>89</v>
      </c>
    </row>
    <row r="10" spans="1:9" ht="18" customHeight="1" x14ac:dyDescent="0.15">
      <c r="A10" t="s">
        <v>96</v>
      </c>
      <c r="B10" t="s">
        <v>54</v>
      </c>
      <c r="C10" t="s">
        <v>79</v>
      </c>
      <c r="D10" t="s">
        <v>84</v>
      </c>
      <c r="F10" t="s">
        <v>53</v>
      </c>
      <c r="G10" t="s">
        <v>81</v>
      </c>
      <c r="H10" t="s">
        <v>84</v>
      </c>
    </row>
    <row r="11" spans="1:9" ht="18" customHeight="1" x14ac:dyDescent="0.15">
      <c r="A11" t="s">
        <v>103</v>
      </c>
      <c r="B11" t="s">
        <v>54</v>
      </c>
      <c r="C11" t="s">
        <v>79</v>
      </c>
      <c r="D11" t="s">
        <v>49</v>
      </c>
      <c r="E11" t="s">
        <v>62</v>
      </c>
      <c r="F11" t="s">
        <v>53</v>
      </c>
      <c r="G11" t="s">
        <v>81</v>
      </c>
      <c r="H11" t="s">
        <v>49</v>
      </c>
    </row>
    <row r="12" spans="1:9" ht="18" customHeight="1" x14ac:dyDescent="0.15">
      <c r="A12" t="s">
        <v>96</v>
      </c>
      <c r="B12" t="s">
        <v>54</v>
      </c>
      <c r="C12" t="s">
        <v>79</v>
      </c>
      <c r="D12" t="s">
        <v>84</v>
      </c>
      <c r="E12" t="s">
        <v>62</v>
      </c>
      <c r="F12" t="s">
        <v>53</v>
      </c>
      <c r="G12" t="s">
        <v>97</v>
      </c>
      <c r="H12" t="s">
        <v>84</v>
      </c>
    </row>
    <row r="13" spans="1:9" ht="18" customHeight="1" x14ac:dyDescent="0.15">
      <c r="A13" t="s">
        <v>98</v>
      </c>
      <c r="B13" t="s">
        <v>54</v>
      </c>
      <c r="C13" t="s">
        <v>79</v>
      </c>
      <c r="D13" t="s">
        <v>84</v>
      </c>
      <c r="F13" t="s">
        <v>53</v>
      </c>
      <c r="G13" t="s">
        <v>97</v>
      </c>
      <c r="H13" t="s">
        <v>48</v>
      </c>
    </row>
    <row r="14" spans="1:9" ht="18" customHeight="1" x14ac:dyDescent="0.15">
      <c r="A14" s="14" t="s">
        <v>94</v>
      </c>
      <c r="B14" t="s">
        <v>54</v>
      </c>
      <c r="C14" t="s">
        <v>79</v>
      </c>
      <c r="D14" t="s">
        <v>84</v>
      </c>
      <c r="F14" t="s">
        <v>53</v>
      </c>
      <c r="G14" t="s">
        <v>97</v>
      </c>
      <c r="H14" t="s">
        <v>84</v>
      </c>
    </row>
    <row r="15" spans="1:9" ht="18" customHeight="1" x14ac:dyDescent="0.15">
      <c r="A15" s="14" t="s">
        <v>105</v>
      </c>
      <c r="B15" t="s">
        <v>54</v>
      </c>
      <c r="C15" t="s">
        <v>79</v>
      </c>
      <c r="D15" t="s">
        <v>84</v>
      </c>
      <c r="E15" t="s">
        <v>62</v>
      </c>
      <c r="F15" t="s">
        <v>53</v>
      </c>
      <c r="G15" t="s">
        <v>97</v>
      </c>
      <c r="H15" t="s">
        <v>84</v>
      </c>
    </row>
    <row r="16" spans="1:9" x14ac:dyDescent="0.15">
      <c r="A16" t="s">
        <v>100</v>
      </c>
      <c r="B16" t="s">
        <v>54</v>
      </c>
      <c r="C16" t="s">
        <v>79</v>
      </c>
      <c r="D16" t="s">
        <v>84</v>
      </c>
      <c r="F16" t="s">
        <v>53</v>
      </c>
      <c r="G16" t="s">
        <v>97</v>
      </c>
      <c r="H16" t="s">
        <v>49</v>
      </c>
    </row>
    <row r="17" spans="1:9" x14ac:dyDescent="0.15">
      <c r="A17" t="s">
        <v>96</v>
      </c>
      <c r="B17" t="s">
        <v>54</v>
      </c>
      <c r="C17" t="s">
        <v>79</v>
      </c>
      <c r="D17" t="s">
        <v>49</v>
      </c>
      <c r="E17" t="s">
        <v>62</v>
      </c>
      <c r="F17" t="s">
        <v>54</v>
      </c>
      <c r="G17" t="s">
        <v>81</v>
      </c>
      <c r="H17" t="s">
        <v>84</v>
      </c>
    </row>
    <row r="18" spans="1:9" x14ac:dyDescent="0.15">
      <c r="A18" t="s">
        <v>106</v>
      </c>
      <c r="B18" t="s">
        <v>54</v>
      </c>
      <c r="C18" t="s">
        <v>79</v>
      </c>
      <c r="D18" t="s">
        <v>49</v>
      </c>
      <c r="F18" t="s">
        <v>54</v>
      </c>
      <c r="G18" t="s">
        <v>81</v>
      </c>
      <c r="H18" t="s">
        <v>84</v>
      </c>
      <c r="I18" t="s">
        <v>62</v>
      </c>
    </row>
    <row r="19" spans="1:9" x14ac:dyDescent="0.15">
      <c r="A19" t="s">
        <v>102</v>
      </c>
      <c r="B19" t="s">
        <v>54</v>
      </c>
      <c r="C19" t="s">
        <v>79</v>
      </c>
      <c r="D19" t="s">
        <v>84</v>
      </c>
      <c r="F19" t="s">
        <v>54</v>
      </c>
      <c r="G19" t="s">
        <v>97</v>
      </c>
      <c r="H19" t="s">
        <v>84</v>
      </c>
      <c r="I19" t="s">
        <v>62</v>
      </c>
    </row>
    <row r="20" spans="1:9" x14ac:dyDescent="0.15">
      <c r="A20" s="14" t="s">
        <v>91</v>
      </c>
      <c r="B20" t="s">
        <v>54</v>
      </c>
      <c r="C20" t="s">
        <v>79</v>
      </c>
      <c r="D20" t="s">
        <v>49</v>
      </c>
      <c r="F20" t="s">
        <v>54</v>
      </c>
      <c r="G20" t="s">
        <v>97</v>
      </c>
      <c r="H20" t="s">
        <v>84</v>
      </c>
    </row>
    <row r="21" spans="1:9" x14ac:dyDescent="0.15">
      <c r="A21" t="s">
        <v>96</v>
      </c>
      <c r="B21" t="s">
        <v>54</v>
      </c>
      <c r="C21" t="s">
        <v>79</v>
      </c>
      <c r="D21" t="s">
        <v>84</v>
      </c>
      <c r="F21" t="s">
        <v>54</v>
      </c>
      <c r="G21" t="s">
        <v>97</v>
      </c>
      <c r="H21" t="s">
        <v>49</v>
      </c>
      <c r="I21" t="s">
        <v>62</v>
      </c>
    </row>
    <row r="22" spans="1:9" x14ac:dyDescent="0.15">
      <c r="A22" t="s">
        <v>98</v>
      </c>
      <c r="B22" t="s">
        <v>54</v>
      </c>
      <c r="C22" t="s">
        <v>79</v>
      </c>
      <c r="D22" t="s">
        <v>84</v>
      </c>
      <c r="F22" t="s">
        <v>54</v>
      </c>
      <c r="G22" t="s">
        <v>97</v>
      </c>
      <c r="H22" t="s">
        <v>84</v>
      </c>
    </row>
    <row r="24" spans="1:9" x14ac:dyDescent="0.15">
      <c r="A24" s="14"/>
    </row>
    <row r="27" spans="1:9" x14ac:dyDescent="0.15">
      <c r="A27" s="14"/>
    </row>
    <row r="30" spans="1:9" x14ac:dyDescent="0.15">
      <c r="A30" s="14"/>
    </row>
    <row r="32" spans="1:9" x14ac:dyDescent="0.15">
      <c r="A32" s="14"/>
    </row>
    <row r="36" spans="1:1" x14ac:dyDescent="0.15">
      <c r="A36" s="14"/>
    </row>
    <row r="38" spans="1:1" x14ac:dyDescent="0.15">
      <c r="A38" s="14"/>
    </row>
    <row r="42" spans="1:1" x14ac:dyDescent="0.15">
      <c r="A42" s="14"/>
    </row>
    <row r="43" spans="1:1" x14ac:dyDescent="0.15">
      <c r="A43" s="14"/>
    </row>
  </sheetData>
  <sortState ref="A2:I46">
    <sortCondition ref="B2:B46"/>
    <sortCondition ref="C2:C46"/>
    <sortCondition ref="F2:F46"/>
    <sortCondition ref="G2:G46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記入例</vt:lpstr>
      <vt:lpstr>志願者一覧</vt:lpstr>
      <vt:lpstr>志願者一覧 (1ページ目)</vt:lpstr>
      <vt:lpstr>志願者一覧 (2ページ目)</vt:lpstr>
      <vt:lpstr>志願者一覧 (3ページ目)</vt:lpstr>
      <vt:lpstr>計算用</vt:lpstr>
      <vt:lpstr>ソート</vt:lpstr>
      <vt:lpstr>記入例!Print_Area</vt:lpstr>
      <vt:lpstr>志願者一覧!Print_Area</vt:lpstr>
      <vt:lpstr>'志願者一覧 (1ページ目)'!Print_Area</vt:lpstr>
      <vt:lpstr>'志願者一覧 (2ページ目)'!Print_Area</vt:lpstr>
      <vt:lpstr>'志願者一覧 (3ページ目)'!Print_Area</vt:lpstr>
    </vt:vector>
  </TitlesOfParts>
  <Company>UNITCOM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murata</dc:creator>
  <cp:lastModifiedBy>附属高校職員０９</cp:lastModifiedBy>
  <cp:lastPrinted>2019-11-27T05:42:56Z</cp:lastPrinted>
  <dcterms:created xsi:type="dcterms:W3CDTF">2014-10-06T00:16:50Z</dcterms:created>
  <dcterms:modified xsi:type="dcterms:W3CDTF">2020-01-10T08:11:04Z</dcterms:modified>
</cp:coreProperties>
</file>